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zmo-fs2\hzmo-fs2\FS\Mih\SEP\Ured pomoćnika\Predmeti i predstavke\Predmeti\2021\1597\"/>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G301" i="9"/>
  <c r="F301" i="9"/>
  <c r="B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s="1"/>
  <c r="F276" i="9"/>
  <c r="L275" i="9"/>
  <c r="H275" i="9"/>
  <c r="F275" i="9"/>
  <c r="F274" i="9"/>
  <c r="I273" i="9"/>
  <c r="H273" i="9"/>
  <c r="F273" i="9"/>
  <c r="E272" i="9"/>
  <c r="M271" i="9"/>
  <c r="F271" i="9" s="1"/>
  <c r="L271" i="9"/>
  <c r="E271" i="9"/>
  <c r="B271" i="9"/>
  <c r="M270" i="9"/>
  <c r="L270" i="9"/>
  <c r="F270" i="9" s="1"/>
  <c r="E270" i="9"/>
  <c r="B270" i="9" s="1"/>
  <c r="M269" i="9"/>
  <c r="L269" i="9"/>
  <c r="F269" i="9"/>
  <c r="B269" i="9" s="1"/>
  <c r="E269" i="9"/>
  <c r="M268" i="9"/>
  <c r="L268" i="9"/>
  <c r="F268" i="9" s="1"/>
  <c r="E268" i="9"/>
  <c r="B268" i="9" s="1"/>
  <c r="M267" i="9"/>
  <c r="L267" i="9"/>
  <c r="E267" i="9"/>
  <c r="M266" i="9"/>
  <c r="L266" i="9"/>
  <c r="F266" i="9" s="1"/>
  <c r="E266" i="9"/>
  <c r="M265" i="9"/>
  <c r="L265" i="9"/>
  <c r="F265" i="9"/>
  <c r="B265" i="9" s="1"/>
  <c r="E265" i="9"/>
  <c r="M264" i="9"/>
  <c r="L264" i="9"/>
  <c r="F264" i="9" s="1"/>
  <c r="E264" i="9"/>
  <c r="M263" i="9"/>
  <c r="F263" i="9" s="1"/>
  <c r="L263" i="9"/>
  <c r="E263" i="9"/>
  <c r="B263" i="9"/>
  <c r="M262" i="9"/>
  <c r="L262" i="9"/>
  <c r="F262" i="9" s="1"/>
  <c r="E262" i="9"/>
  <c r="B262" i="9" s="1"/>
  <c r="M261" i="9"/>
  <c r="L261" i="9"/>
  <c r="F261" i="9"/>
  <c r="B261" i="9" s="1"/>
  <c r="E261" i="9"/>
  <c r="M260" i="9"/>
  <c r="L260" i="9"/>
  <c r="F260" i="9" s="1"/>
  <c r="E260" i="9"/>
  <c r="B260" i="9" s="1"/>
  <c r="M259" i="9"/>
  <c r="F259" i="9" s="1"/>
  <c r="B259" i="9" s="1"/>
  <c r="L259" i="9"/>
  <c r="E259" i="9"/>
  <c r="M258" i="9"/>
  <c r="L258" i="9"/>
  <c r="F258" i="9" s="1"/>
  <c r="E258" i="9"/>
  <c r="M257" i="9"/>
  <c r="L257" i="9"/>
  <c r="F257" i="9"/>
  <c r="B257" i="9" s="1"/>
  <c r="E257" i="9"/>
  <c r="M256" i="9"/>
  <c r="L256" i="9"/>
  <c r="F256" i="9" s="1"/>
  <c r="E256" i="9"/>
  <c r="M255" i="9"/>
  <c r="F255" i="9" s="1"/>
  <c r="L255" i="9"/>
  <c r="E255" i="9"/>
  <c r="B255" i="9"/>
  <c r="M254" i="9"/>
  <c r="L254" i="9"/>
  <c r="F254" i="9" s="1"/>
  <c r="E254" i="9"/>
  <c r="B254" i="9" s="1"/>
  <c r="M253" i="9"/>
  <c r="L253" i="9"/>
  <c r="F253" i="9"/>
  <c r="B253" i="9" s="1"/>
  <c r="E253" i="9"/>
  <c r="M252" i="9"/>
  <c r="L252" i="9"/>
  <c r="F252" i="9" s="1"/>
  <c r="E252" i="9"/>
  <c r="B252" i="9" s="1"/>
  <c r="M251" i="9"/>
  <c r="F251" i="9" s="1"/>
  <c r="B251" i="9" s="1"/>
  <c r="L251" i="9"/>
  <c r="E251" i="9"/>
  <c r="M250" i="9"/>
  <c r="L250" i="9"/>
  <c r="F250" i="9" s="1"/>
  <c r="E250" i="9"/>
  <c r="M249" i="9"/>
  <c r="L249" i="9"/>
  <c r="F249" i="9"/>
  <c r="B249" i="9" s="1"/>
  <c r="E249" i="9"/>
  <c r="M248" i="9"/>
  <c r="L248" i="9"/>
  <c r="F248" i="9" s="1"/>
  <c r="E248" i="9"/>
  <c r="M247" i="9"/>
  <c r="F247" i="9" s="1"/>
  <c r="L247" i="9"/>
  <c r="E247" i="9"/>
  <c r="B247" i="9"/>
  <c r="M246" i="9"/>
  <c r="L246" i="9"/>
  <c r="F246" i="9" s="1"/>
  <c r="E246" i="9"/>
  <c r="B246" i="9" s="1"/>
  <c r="M245" i="9"/>
  <c r="L245" i="9"/>
  <c r="F245" i="9"/>
  <c r="B245" i="9" s="1"/>
  <c r="E245" i="9"/>
  <c r="M244" i="9"/>
  <c r="L244" i="9"/>
  <c r="F244" i="9" s="1"/>
  <c r="E244" i="9"/>
  <c r="B244" i="9" s="1"/>
  <c r="M243" i="9"/>
  <c r="F243" i="9" s="1"/>
  <c r="B243" i="9" s="1"/>
  <c r="L243" i="9"/>
  <c r="E243" i="9"/>
  <c r="M242" i="9"/>
  <c r="L242" i="9"/>
  <c r="F242" i="9" s="1"/>
  <c r="E242" i="9"/>
  <c r="M241" i="9"/>
  <c r="L241" i="9"/>
  <c r="F241" i="9"/>
  <c r="B241" i="9" s="1"/>
  <c r="E241" i="9"/>
  <c r="M240" i="9"/>
  <c r="L240" i="9"/>
  <c r="F240" i="9" s="1"/>
  <c r="E240" i="9"/>
  <c r="M239" i="9"/>
  <c r="F239" i="9" s="1"/>
  <c r="L239" i="9"/>
  <c r="E239" i="9"/>
  <c r="B239" i="9"/>
  <c r="M238" i="9"/>
  <c r="L238" i="9"/>
  <c r="F238" i="9" s="1"/>
  <c r="E238" i="9"/>
  <c r="B238" i="9" s="1"/>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M231" i="9"/>
  <c r="F231" i="9" s="1"/>
  <c r="L231" i="9"/>
  <c r="E231" i="9"/>
  <c r="B231" i="9"/>
  <c r="M230" i="9"/>
  <c r="L230" i="9"/>
  <c r="F230" i="9" s="1"/>
  <c r="E230" i="9"/>
  <c r="B230" i="9" s="1"/>
  <c r="M229" i="9"/>
  <c r="L229" i="9"/>
  <c r="F229" i="9"/>
  <c r="B229" i="9" s="1"/>
  <c r="E229" i="9"/>
  <c r="M228" i="9"/>
  <c r="L228" i="9"/>
  <c r="F228" i="9" s="1"/>
  <c r="E228" i="9"/>
  <c r="B228" i="9" s="1"/>
  <c r="M227" i="9"/>
  <c r="F227" i="9" s="1"/>
  <c r="B227" i="9" s="1"/>
  <c r="L227" i="9"/>
  <c r="E227" i="9"/>
  <c r="M226" i="9"/>
  <c r="L226" i="9"/>
  <c r="F226" i="9" s="1"/>
  <c r="E226" i="9"/>
  <c r="M225" i="9"/>
  <c r="F225" i="9" s="1"/>
  <c r="B225" i="9" s="1"/>
  <c r="L225" i="9"/>
  <c r="E225" i="9"/>
  <c r="M224" i="9"/>
  <c r="L224" i="9"/>
  <c r="F224" i="9" s="1"/>
  <c r="E224" i="9"/>
  <c r="M223" i="9"/>
  <c r="F223" i="9" s="1"/>
  <c r="B223" i="9" s="1"/>
  <c r="L223" i="9"/>
  <c r="E223" i="9"/>
  <c r="M222" i="9"/>
  <c r="L222" i="9"/>
  <c r="E222" i="9"/>
  <c r="M221" i="9"/>
  <c r="L221" i="9"/>
  <c r="F221" i="9"/>
  <c r="B221" i="9" s="1"/>
  <c r="E221" i="9"/>
  <c r="M220" i="9"/>
  <c r="L220" i="9"/>
  <c r="E220" i="9"/>
  <c r="M219" i="9"/>
  <c r="F219" i="9" s="1"/>
  <c r="B219" i="9" s="1"/>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E113" i="9"/>
  <c r="B113" i="9" s="1"/>
  <c r="H112" i="9"/>
  <c r="E112" i="9" s="1"/>
  <c r="B112" i="9" s="1"/>
  <c r="G112" i="9"/>
  <c r="F112" i="9"/>
  <c r="H111" i="9"/>
  <c r="G111" i="9"/>
  <c r="E111" i="9" s="1"/>
  <c r="B111" i="9" s="1"/>
  <c r="F111" i="9"/>
  <c r="H110" i="9"/>
  <c r="E110" i="9" s="1"/>
  <c r="B110" i="9" s="1"/>
  <c r="G110" i="9"/>
  <c r="F110" i="9"/>
  <c r="H109" i="9"/>
  <c r="G109" i="9"/>
  <c r="F109" i="9"/>
  <c r="E109" i="9"/>
  <c r="B109" i="9" s="1"/>
  <c r="H108" i="9"/>
  <c r="E108" i="9" s="1"/>
  <c r="B108" i="9" s="1"/>
  <c r="G108" i="9"/>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F70" i="9"/>
  <c r="E70" i="9"/>
  <c r="B70" i="9" s="1"/>
  <c r="H69" i="9"/>
  <c r="G69" i="9"/>
  <c r="F69" i="9"/>
  <c r="E69" i="9"/>
  <c r="B69" i="9" s="1"/>
  <c r="H68" i="9"/>
  <c r="G68" i="9"/>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F47" i="9"/>
  <c r="H46" i="9"/>
  <c r="E46" i="9" s="1"/>
  <c r="B46" i="9" s="1"/>
  <c r="G46" i="9"/>
  <c r="F46" i="9"/>
  <c r="H45" i="9"/>
  <c r="G45" i="9"/>
  <c r="F45" i="9"/>
  <c r="E45" i="9"/>
  <c r="B45" i="9" s="1"/>
  <c r="H44" i="9"/>
  <c r="G44" i="9"/>
  <c r="F44" i="9"/>
  <c r="H43" i="9"/>
  <c r="G43" i="9"/>
  <c r="F43" i="9"/>
  <c r="H42" i="9"/>
  <c r="G42" i="9"/>
  <c r="F42" i="9"/>
  <c r="E42" i="9"/>
  <c r="B42" i="9" s="1"/>
  <c r="H41" i="9"/>
  <c r="E41" i="9" s="1"/>
  <c r="B41" i="9" s="1"/>
  <c r="G41" i="9"/>
  <c r="F41" i="9"/>
  <c r="H40" i="9"/>
  <c r="G40" i="9"/>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F33" i="9"/>
  <c r="H32" i="9"/>
  <c r="G32" i="9"/>
  <c r="F32" i="9"/>
  <c r="H31" i="9"/>
  <c r="G31" i="9"/>
  <c r="E31" i="9" s="1"/>
  <c r="B31" i="9" s="1"/>
  <c r="F31" i="9"/>
  <c r="H30" i="9"/>
  <c r="G30" i="9"/>
  <c r="F30" i="9"/>
  <c r="E30" i="9"/>
  <c r="B30" i="9" s="1"/>
  <c r="H29" i="9"/>
  <c r="G29" i="9"/>
  <c r="F29" i="9"/>
  <c r="B29" i="9" s="1"/>
  <c r="E29" i="9"/>
  <c r="H28" i="9"/>
  <c r="G28" i="9"/>
  <c r="E28" i="9" s="1"/>
  <c r="B28" i="9" s="1"/>
  <c r="F28" i="9"/>
  <c r="H27" i="9"/>
  <c r="G27" i="9"/>
  <c r="F27" i="9"/>
  <c r="H26" i="9"/>
  <c r="G26" i="9"/>
  <c r="F26" i="9"/>
  <c r="E26" i="9"/>
  <c r="B26" i="9" s="1"/>
  <c r="H25" i="9"/>
  <c r="G25" i="9"/>
  <c r="F25" i="9"/>
  <c r="E25" i="9"/>
  <c r="B25" i="9" s="1"/>
  <c r="H24" i="9"/>
  <c r="G24" i="9"/>
  <c r="E24" i="9" s="1"/>
  <c r="B24" i="9" s="1"/>
  <c r="F24" i="9"/>
  <c r="H23" i="9"/>
  <c r="G23" i="9"/>
  <c r="E23" i="9" s="1"/>
  <c r="B23" i="9" s="1"/>
  <c r="F23" i="9"/>
  <c r="H22" i="9"/>
  <c r="G22" i="9"/>
  <c r="F22" i="9"/>
  <c r="E22" i="9"/>
  <c r="B22" i="9" s="1"/>
  <c r="F21" i="9"/>
  <c r="F4" i="9"/>
  <c r="O3" i="9"/>
  <c r="G275" i="9" s="1"/>
  <c r="E275" i="9" s="1"/>
  <c r="B275" i="9" s="1"/>
  <c r="I3" i="9"/>
  <c r="H3" i="9"/>
  <c r="G3" i="9"/>
  <c r="D101" i="8"/>
  <c r="C1576" i="1" s="1"/>
  <c r="D95" i="8"/>
  <c r="D90" i="8"/>
  <c r="D85" i="8"/>
  <c r="D80" i="8"/>
  <c r="D75" i="8"/>
  <c r="D70" i="8"/>
  <c r="D65" i="8"/>
  <c r="D60" i="8"/>
  <c r="C1535" i="1" s="1"/>
  <c r="D55" i="8"/>
  <c r="D50" i="8"/>
  <c r="D44" i="8"/>
  <c r="D36" i="8"/>
  <c r="C1511" i="1" s="1"/>
  <c r="D26" i="8"/>
  <c r="D18" i="8"/>
  <c r="D8" i="8"/>
  <c r="C1483" i="1" s="1"/>
  <c r="D6" i="8"/>
  <c r="C1481" i="1" s="1"/>
  <c r="E44" i="7"/>
  <c r="D44" i="7"/>
  <c r="E39" i="7"/>
  <c r="D39" i="7"/>
  <c r="D38" i="7" s="1"/>
  <c r="E38" i="7"/>
  <c r="E30" i="7"/>
  <c r="D30" i="7"/>
  <c r="D22" i="7" s="1"/>
  <c r="E23" i="7"/>
  <c r="E22" i="7" s="1"/>
  <c r="I30" i="3" s="1"/>
  <c r="D23" i="7"/>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F250" i="5" s="1"/>
  <c r="D250" i="5"/>
  <c r="D245" i="5" s="1"/>
  <c r="C1222" i="1" s="1"/>
  <c r="F249" i="5"/>
  <c r="F248" i="5"/>
  <c r="F247" i="5"/>
  <c r="E246" i="5"/>
  <c r="D246" i="5"/>
  <c r="F244" i="5"/>
  <c r="F243" i="5"/>
  <c r="E242" i="5"/>
  <c r="D242" i="5"/>
  <c r="C1219" i="1"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C1124" i="1" s="1"/>
  <c r="F145" i="5"/>
  <c r="F144" i="5"/>
  <c r="F143" i="5"/>
  <c r="F142" i="5"/>
  <c r="E142" i="5"/>
  <c r="D142" i="5"/>
  <c r="F141" i="5"/>
  <c r="F140" i="5"/>
  <c r="F139" i="5"/>
  <c r="F138" i="5"/>
  <c r="F137" i="5"/>
  <c r="F136" i="5"/>
  <c r="E135" i="5"/>
  <c r="F135" i="5" s="1"/>
  <c r="D135" i="5"/>
  <c r="D134" i="5" s="1"/>
  <c r="E134" i="5"/>
  <c r="D1112" i="1" s="1"/>
  <c r="F133" i="5"/>
  <c r="F132" i="5"/>
  <c r="F131" i="5"/>
  <c r="F130" i="5"/>
  <c r="F129" i="5"/>
  <c r="F128" i="5"/>
  <c r="F127" i="5"/>
  <c r="E126" i="5"/>
  <c r="D126" i="5"/>
  <c r="F126" i="5" s="1"/>
  <c r="F125" i="5"/>
  <c r="F124" i="5"/>
  <c r="F123" i="5"/>
  <c r="F122" i="5"/>
  <c r="F121" i="5"/>
  <c r="F120" i="5"/>
  <c r="E119" i="5"/>
  <c r="E118" i="5" s="1"/>
  <c r="D1096" i="1"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F79" i="5"/>
  <c r="E79" i="5"/>
  <c r="D79" i="5"/>
  <c r="D78" i="5" s="1"/>
  <c r="C1056" i="1" s="1"/>
  <c r="E78" i="5"/>
  <c r="D1056" i="1" s="1"/>
  <c r="F77" i="5"/>
  <c r="F76" i="5"/>
  <c r="F75" i="5"/>
  <c r="F74" i="5"/>
  <c r="F73" i="5"/>
  <c r="F72" i="5"/>
  <c r="F71" i="5"/>
  <c r="E70" i="5"/>
  <c r="E69" i="5" s="1"/>
  <c r="D70" i="5"/>
  <c r="F67" i="5"/>
  <c r="F66" i="5"/>
  <c r="F65" i="5"/>
  <c r="F64" i="5"/>
  <c r="E63" i="5"/>
  <c r="D63" i="5"/>
  <c r="F62" i="5"/>
  <c r="F61" i="5"/>
  <c r="F60" i="5"/>
  <c r="F59" i="5"/>
  <c r="F58" i="5"/>
  <c r="F57" i="5"/>
  <c r="E56" i="5"/>
  <c r="D1034" i="1" s="1"/>
  <c r="D56" i="5"/>
  <c r="C1034" i="1" s="1"/>
  <c r="F55" i="5"/>
  <c r="F54" i="5"/>
  <c r="F53" i="5"/>
  <c r="E52" i="5"/>
  <c r="D52" i="5"/>
  <c r="F51" i="5"/>
  <c r="F50" i="5"/>
  <c r="F49" i="5"/>
  <c r="F48" i="5"/>
  <c r="F47" i="5"/>
  <c r="F46" i="5"/>
  <c r="E45" i="5"/>
  <c r="D45" i="5"/>
  <c r="C1023" i="1" s="1"/>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F19" i="5"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G143" i="9" s="1"/>
  <c r="F602" i="4"/>
  <c r="F601" i="4"/>
  <c r="F600" i="4"/>
  <c r="F599" i="4"/>
  <c r="E599" i="4"/>
  <c r="E593" i="4"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E528"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3" i="1" s="1"/>
  <c r="G413" i="1" s="1"/>
  <c r="D418" i="4"/>
  <c r="F417" i="4"/>
  <c r="E417" i="4"/>
  <c r="D412" i="1" s="1"/>
  <c r="H412" i="1" s="1"/>
  <c r="D417" i="4"/>
  <c r="D644" i="4" s="1"/>
  <c r="F644" i="4" s="1"/>
  <c r="E416" i="4"/>
  <c r="D416" i="4"/>
  <c r="D643" i="4" s="1"/>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E363" i="4" s="1"/>
  <c r="D358" i="1" s="1"/>
  <c r="H358" i="1" s="1"/>
  <c r="D364" i="4"/>
  <c r="D363" i="4"/>
  <c r="F362" i="4"/>
  <c r="F361" i="4"/>
  <c r="F360" i="4"/>
  <c r="F359" i="4"/>
  <c r="F358" i="4"/>
  <c r="F357" i="4"/>
  <c r="E356" i="4"/>
  <c r="F356" i="4" s="1"/>
  <c r="D356" i="4"/>
  <c r="F355" i="4"/>
  <c r="F354" i="4"/>
  <c r="F353" i="4"/>
  <c r="E352" i="4"/>
  <c r="D352" i="4"/>
  <c r="F352" i="4" s="1"/>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E300" i="4"/>
  <c r="E299" i="4" s="1"/>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F268" i="4"/>
  <c r="E268" i="4"/>
  <c r="D268" i="4"/>
  <c r="F267" i="4"/>
  <c r="F266" i="4"/>
  <c r="F265" i="4"/>
  <c r="E264" i="4"/>
  <c r="D264" i="4"/>
  <c r="F264" i="4" s="1"/>
  <c r="F262" i="4"/>
  <c r="F261" i="4"/>
  <c r="F260" i="4"/>
  <c r="E259" i="4"/>
  <c r="F259" i="4" s="1"/>
  <c r="D259" i="4"/>
  <c r="F258" i="4"/>
  <c r="F257" i="4"/>
  <c r="F256" i="4"/>
  <c r="F255" i="4"/>
  <c r="F254" i="4"/>
  <c r="E253" i="4"/>
  <c r="F253" i="4" s="1"/>
  <c r="D253" i="4"/>
  <c r="D252" i="4"/>
  <c r="F251" i="4"/>
  <c r="F250" i="4"/>
  <c r="F249" i="4"/>
  <c r="F248" i="4"/>
  <c r="E247" i="4"/>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0" i="1" s="1"/>
  <c r="D225" i="4"/>
  <c r="D224" i="4"/>
  <c r="F224" i="4" s="1"/>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F164" i="4" s="1"/>
  <c r="D164" i="4"/>
  <c r="D163" i="4" s="1"/>
  <c r="F162" i="4"/>
  <c r="F161" i="4"/>
  <c r="F160" i="4"/>
  <c r="E159" i="4"/>
  <c r="D155" i="1" s="1"/>
  <c r="D159" i="4"/>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E124" i="4" s="1"/>
  <c r="F124" i="4" s="1"/>
  <c r="D125"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0" i="1" s="1"/>
  <c r="D54" i="4"/>
  <c r="F53" i="4"/>
  <c r="F52" i="4"/>
  <c r="E51" i="4"/>
  <c r="D51" i="4"/>
  <c r="F51" i="4" s="1"/>
  <c r="D50" i="4"/>
  <c r="F49" i="4"/>
  <c r="F48" i="4"/>
  <c r="F47" i="4"/>
  <c r="F46" i="4"/>
  <c r="E45" i="4"/>
  <c r="E44" i="4" s="1"/>
  <c r="F44" i="4" s="1"/>
  <c r="D45" i="4"/>
  <c r="F45" i="4" s="1"/>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G36" i="3"/>
  <c r="B36" i="3"/>
  <c r="G35" i="3"/>
  <c r="B35" i="3"/>
  <c r="G34" i="3"/>
  <c r="B34" i="3"/>
  <c r="I33" i="3"/>
  <c r="G33" i="3"/>
  <c r="B33" i="3"/>
  <c r="I32" i="3"/>
  <c r="H32" i="3"/>
  <c r="G32" i="3"/>
  <c r="B32" i="3"/>
  <c r="I31" i="3"/>
  <c r="H31" i="3"/>
  <c r="G31" i="3"/>
  <c r="B31" i="3"/>
  <c r="G30" i="3"/>
  <c r="B30" i="3"/>
  <c r="G29" i="3"/>
  <c r="B29" i="3"/>
  <c r="I28"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C1536" i="1"/>
  <c r="G1536" i="1" s="1"/>
  <c r="C1534" i="1"/>
  <c r="C1533" i="1"/>
  <c r="H1533" i="1" s="1"/>
  <c r="H1532" i="1"/>
  <c r="C1532" i="1"/>
  <c r="G1532" i="1" s="1"/>
  <c r="H1531" i="1"/>
  <c r="G1531" i="1"/>
  <c r="C1531" i="1"/>
  <c r="C1530" i="1"/>
  <c r="C1529" i="1"/>
  <c r="H1529" i="1" s="1"/>
  <c r="H1528" i="1"/>
  <c r="C1528" i="1"/>
  <c r="G1528" i="1" s="1"/>
  <c r="H1527" i="1"/>
  <c r="G1527" i="1"/>
  <c r="C1527" i="1"/>
  <c r="C1526" i="1"/>
  <c r="C1525" i="1"/>
  <c r="H1525" i="1" s="1"/>
  <c r="H1523" i="1"/>
  <c r="G1523" i="1"/>
  <c r="C1523" i="1"/>
  <c r="C1522" i="1"/>
  <c r="C1521" i="1"/>
  <c r="H1521" i="1" s="1"/>
  <c r="H1520" i="1"/>
  <c r="C1520" i="1"/>
  <c r="G1520" i="1" s="1"/>
  <c r="H1519" i="1"/>
  <c r="G1519" i="1"/>
  <c r="C1519" i="1"/>
  <c r="H1516" i="1"/>
  <c r="C1516" i="1"/>
  <c r="G1516" i="1" s="1"/>
  <c r="C1515" i="1"/>
  <c r="H1515" i="1" s="1"/>
  <c r="C1514" i="1"/>
  <c r="C1513" i="1"/>
  <c r="H1513" i="1" s="1"/>
  <c r="H1512" i="1"/>
  <c r="C1512" i="1"/>
  <c r="G1512" i="1" s="1"/>
  <c r="C1510" i="1"/>
  <c r="C1509" i="1"/>
  <c r="H1509" i="1" s="1"/>
  <c r="C1508" i="1"/>
  <c r="H1508" i="1" s="1"/>
  <c r="H1507" i="1"/>
  <c r="G1507" i="1"/>
  <c r="C1507" i="1"/>
  <c r="C1506" i="1"/>
  <c r="C1505" i="1"/>
  <c r="C1504" i="1"/>
  <c r="H1504" i="1" s="1"/>
  <c r="H1503" i="1"/>
  <c r="G1503" i="1"/>
  <c r="C1503" i="1"/>
  <c r="C1502" i="1"/>
  <c r="H1502" i="1" s="1"/>
  <c r="C1500" i="1"/>
  <c r="H1500" i="1" s="1"/>
  <c r="G1498" i="1"/>
  <c r="C1498" i="1"/>
  <c r="H1498" i="1" s="1"/>
  <c r="C1497" i="1"/>
  <c r="H1496" i="1"/>
  <c r="G1496" i="1"/>
  <c r="C1496" i="1"/>
  <c r="H1495" i="1"/>
  <c r="G1495" i="1"/>
  <c r="C1495" i="1"/>
  <c r="C1494" i="1"/>
  <c r="C1493" i="1"/>
  <c r="C1492" i="1"/>
  <c r="G1492" i="1" s="1"/>
  <c r="H1491" i="1"/>
  <c r="G1491" i="1"/>
  <c r="C1491" i="1"/>
  <c r="C1490" i="1"/>
  <c r="C1489" i="1"/>
  <c r="C1488" i="1"/>
  <c r="H1488" i="1" s="1"/>
  <c r="H1487" i="1"/>
  <c r="C1487" i="1"/>
  <c r="G1487" i="1" s="1"/>
  <c r="C1486" i="1"/>
  <c r="H1486" i="1" s="1"/>
  <c r="C1485" i="1"/>
  <c r="H1484" i="1"/>
  <c r="C1484" i="1"/>
  <c r="G1484" i="1" s="1"/>
  <c r="C1482" i="1"/>
  <c r="H1482" i="1" s="1"/>
  <c r="C1480" i="1"/>
  <c r="G1480" i="1" s="1"/>
  <c r="J1479" i="1"/>
  <c r="D1479" i="1"/>
  <c r="H1479" i="1" s="1"/>
  <c r="C1479" i="1"/>
  <c r="G1479" i="1" s="1"/>
  <c r="I1479" i="1" s="1"/>
  <c r="H1478" i="1"/>
  <c r="D1478" i="1"/>
  <c r="G1478" i="1" s="1"/>
  <c r="I1478" i="1" s="1"/>
  <c r="C1478" i="1"/>
  <c r="J1477" i="1"/>
  <c r="D1477" i="1"/>
  <c r="H1477" i="1" s="1"/>
  <c r="C1477" i="1"/>
  <c r="G1477" i="1" s="1"/>
  <c r="I1477" i="1" s="1"/>
  <c r="H1476" i="1"/>
  <c r="D1476" i="1"/>
  <c r="G1476" i="1" s="1"/>
  <c r="I1476" i="1" s="1"/>
  <c r="C1476" i="1"/>
  <c r="H1475" i="1"/>
  <c r="D1475" i="1"/>
  <c r="G1475" i="1" s="1"/>
  <c r="C1475" i="1"/>
  <c r="D1474" i="1"/>
  <c r="C1474" i="1"/>
  <c r="H1473" i="1"/>
  <c r="D1473" i="1"/>
  <c r="G1473" i="1" s="1"/>
  <c r="C1473" i="1"/>
  <c r="D1472" i="1"/>
  <c r="C1472" i="1"/>
  <c r="H1471" i="1"/>
  <c r="D1471" i="1"/>
  <c r="G1471" i="1" s="1"/>
  <c r="C1471" i="1"/>
  <c r="H1470" i="1"/>
  <c r="D1470" i="1"/>
  <c r="G1470" i="1" s="1"/>
  <c r="C1470" i="1"/>
  <c r="H1469" i="1"/>
  <c r="D1469" i="1"/>
  <c r="G1469" i="1" s="1"/>
  <c r="C1469" i="1"/>
  <c r="D1468" i="1"/>
  <c r="C1468" i="1"/>
  <c r="H1467" i="1"/>
  <c r="D1467" i="1"/>
  <c r="G1467" i="1" s="1"/>
  <c r="C1467" i="1"/>
  <c r="D1466" i="1"/>
  <c r="C1466" i="1"/>
  <c r="H1465" i="1"/>
  <c r="D1465" i="1"/>
  <c r="G1465" i="1" s="1"/>
  <c r="C1465" i="1"/>
  <c r="D1464" i="1"/>
  <c r="C1464" i="1"/>
  <c r="H1463" i="1"/>
  <c r="D1463" i="1"/>
  <c r="G1463" i="1" s="1"/>
  <c r="C1463" i="1"/>
  <c r="D1462" i="1"/>
  <c r="C1462" i="1"/>
  <c r="D1461" i="1"/>
  <c r="C1461" i="1"/>
  <c r="H1460" i="1"/>
  <c r="D1460" i="1"/>
  <c r="G1460" i="1" s="1"/>
  <c r="C1460" i="1"/>
  <c r="D1459" i="1"/>
  <c r="C1459" i="1"/>
  <c r="H1458" i="1"/>
  <c r="D1458" i="1"/>
  <c r="G1458" i="1" s="1"/>
  <c r="C1458" i="1"/>
  <c r="D1457" i="1"/>
  <c r="C1457" i="1"/>
  <c r="D1456" i="1"/>
  <c r="G1456" i="1" s="1"/>
  <c r="C1456" i="1"/>
  <c r="D1455" i="1"/>
  <c r="C1455" i="1"/>
  <c r="C1454" i="1"/>
  <c r="H1452" i="1"/>
  <c r="D1452" i="1"/>
  <c r="G1452" i="1" s="1"/>
  <c r="C1452" i="1"/>
  <c r="D1451" i="1"/>
  <c r="C1451" i="1"/>
  <c r="H1450" i="1"/>
  <c r="D1450" i="1"/>
  <c r="G1450" i="1" s="1"/>
  <c r="C1450" i="1"/>
  <c r="D1449" i="1"/>
  <c r="C1449" i="1"/>
  <c r="H1448" i="1"/>
  <c r="D1448" i="1"/>
  <c r="G1448" i="1" s="1"/>
  <c r="C1448" i="1"/>
  <c r="D1447" i="1"/>
  <c r="C1447" i="1"/>
  <c r="H1446" i="1"/>
  <c r="D1446" i="1"/>
  <c r="G1446" i="1" s="1"/>
  <c r="C1446" i="1"/>
  <c r="D1445" i="1"/>
  <c r="C1445" i="1"/>
  <c r="J1445" i="1" s="1"/>
  <c r="G1444" i="1"/>
  <c r="D1444" i="1"/>
  <c r="C1444" i="1"/>
  <c r="J1444" i="1" s="1"/>
  <c r="D1443" i="1"/>
  <c r="C1443" i="1"/>
  <c r="G1442" i="1"/>
  <c r="D1442" i="1"/>
  <c r="C1442" i="1"/>
  <c r="J1442" i="1" s="1"/>
  <c r="D1441" i="1"/>
  <c r="C1441" i="1"/>
  <c r="D1440" i="1"/>
  <c r="G1440" i="1" s="1"/>
  <c r="C1440"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8" i="1" s="1"/>
  <c r="C1278" i="1"/>
  <c r="G1278" i="1" s="1"/>
  <c r="H1277" i="1"/>
  <c r="D1277" i="1"/>
  <c r="C1277" i="1"/>
  <c r="G1277" i="1" s="1"/>
  <c r="H1276" i="1"/>
  <c r="D1276" i="1"/>
  <c r="C1276" i="1"/>
  <c r="G1276" i="1" s="1"/>
  <c r="H1275" i="1"/>
  <c r="D1275" i="1"/>
  <c r="C1275" i="1"/>
  <c r="G1275" i="1" s="1"/>
  <c r="D1274" i="1"/>
  <c r="H1274" i="1" s="1"/>
  <c r="C1274" i="1"/>
  <c r="G1274" i="1" s="1"/>
  <c r="H1273" i="1"/>
  <c r="D1273" i="1"/>
  <c r="C1273" i="1"/>
  <c r="D1272" i="1"/>
  <c r="H1272" i="1" s="1"/>
  <c r="C1272" i="1"/>
  <c r="H1271" i="1"/>
  <c r="D1271" i="1"/>
  <c r="C1271" i="1"/>
  <c r="D1270" i="1"/>
  <c r="H1270" i="1" s="1"/>
  <c r="C1270" i="1"/>
  <c r="D1269" i="1"/>
  <c r="H1269" i="1" s="1"/>
  <c r="C1269" i="1"/>
  <c r="G1269" i="1" s="1"/>
  <c r="H1268" i="1"/>
  <c r="D1268" i="1"/>
  <c r="C1268" i="1"/>
  <c r="G1268" i="1" s="1"/>
  <c r="D1267" i="1"/>
  <c r="H1267" i="1" s="1"/>
  <c r="C1267" i="1"/>
  <c r="D1266" i="1"/>
  <c r="H1266" i="1" s="1"/>
  <c r="C1266" i="1"/>
  <c r="D1265" i="1"/>
  <c r="H1265" i="1" s="1"/>
  <c r="C1265" i="1"/>
  <c r="D1264" i="1"/>
  <c r="C1264" i="1"/>
  <c r="G1264" i="1" s="1"/>
  <c r="D1263" i="1"/>
  <c r="H1263" i="1" s="1"/>
  <c r="C1263" i="1"/>
  <c r="D1262" i="1"/>
  <c r="C1262" i="1"/>
  <c r="D1261" i="1"/>
  <c r="H1261" i="1" s="1"/>
  <c r="C1261" i="1"/>
  <c r="G1261" i="1" s="1"/>
  <c r="H1260" i="1"/>
  <c r="D1260" i="1"/>
  <c r="C1260" i="1"/>
  <c r="G1260" i="1" s="1"/>
  <c r="H1259" i="1"/>
  <c r="D1259" i="1"/>
  <c r="C1259" i="1"/>
  <c r="D1258" i="1"/>
  <c r="H1258" i="1" s="1"/>
  <c r="C1258" i="1"/>
  <c r="D1257" i="1"/>
  <c r="H1257" i="1" s="1"/>
  <c r="C1257" i="1"/>
  <c r="G1257" i="1" s="1"/>
  <c r="H1256" i="1"/>
  <c r="D1256" i="1"/>
  <c r="C1256" i="1"/>
  <c r="G1256" i="1" s="1"/>
  <c r="H1255" i="1"/>
  <c r="D1255" i="1"/>
  <c r="C1255" i="1"/>
  <c r="D1254" i="1"/>
  <c r="H1254" i="1" s="1"/>
  <c r="C1254" i="1"/>
  <c r="D1253" i="1"/>
  <c r="H1253" i="1" s="1"/>
  <c r="C1253" i="1"/>
  <c r="G1253" i="1" s="1"/>
  <c r="H1252" i="1"/>
  <c r="D1252" i="1"/>
  <c r="C1252" i="1"/>
  <c r="G1252" i="1" s="1"/>
  <c r="H1251" i="1"/>
  <c r="D1251" i="1"/>
  <c r="C1251" i="1"/>
  <c r="D1250" i="1"/>
  <c r="H1250" i="1" s="1"/>
  <c r="C1250" i="1"/>
  <c r="D1249" i="1"/>
  <c r="H1249" i="1" s="1"/>
  <c r="C1249" i="1"/>
  <c r="G1249" i="1" s="1"/>
  <c r="H1248" i="1"/>
  <c r="D1248" i="1"/>
  <c r="C1248" i="1"/>
  <c r="G1248" i="1" s="1"/>
  <c r="D1247" i="1"/>
  <c r="C1247" i="1"/>
  <c r="D1246" i="1"/>
  <c r="H1246" i="1" s="1"/>
  <c r="C1246" i="1"/>
  <c r="D1245" i="1"/>
  <c r="H1245" i="1" s="1"/>
  <c r="C1245" i="1"/>
  <c r="G1245" i="1" s="1"/>
  <c r="D1244" i="1"/>
  <c r="C1244" i="1"/>
  <c r="D1243" i="1"/>
  <c r="C1243" i="1"/>
  <c r="D1242" i="1"/>
  <c r="H1242" i="1" s="1"/>
  <c r="C1242" i="1"/>
  <c r="D1241" i="1"/>
  <c r="C1241" i="1"/>
  <c r="G1241" i="1" s="1"/>
  <c r="H1240" i="1"/>
  <c r="D1240" i="1"/>
  <c r="C1240" i="1"/>
  <c r="G1240" i="1" s="1"/>
  <c r="D1239" i="1"/>
  <c r="H1239" i="1" s="1"/>
  <c r="C1239" i="1"/>
  <c r="D1238" i="1"/>
  <c r="H1238" i="1" s="1"/>
  <c r="C1238" i="1"/>
  <c r="D1237" i="1"/>
  <c r="C1237" i="1"/>
  <c r="D1234" i="1"/>
  <c r="H1234" i="1" s="1"/>
  <c r="C1234" i="1"/>
  <c r="D1233" i="1"/>
  <c r="C1233" i="1"/>
  <c r="G1233" i="1" s="1"/>
  <c r="H1232" i="1"/>
  <c r="D1232" i="1"/>
  <c r="C1232" i="1"/>
  <c r="D1231" i="1"/>
  <c r="H1231" i="1" s="1"/>
  <c r="C1231" i="1"/>
  <c r="D1230" i="1"/>
  <c r="H1230" i="1" s="1"/>
  <c r="C1230" i="1"/>
  <c r="D1229" i="1"/>
  <c r="C1229" i="1"/>
  <c r="G1229" i="1" s="1"/>
  <c r="D1228" i="1"/>
  <c r="H1228" i="1" s="1"/>
  <c r="C1228" i="1"/>
  <c r="G1228" i="1" s="1"/>
  <c r="C1227" i="1"/>
  <c r="D1226" i="1"/>
  <c r="H1226" i="1" s="1"/>
  <c r="C1226" i="1"/>
  <c r="D1225" i="1"/>
  <c r="H1225" i="1" s="1"/>
  <c r="C1225" i="1"/>
  <c r="H1224" i="1"/>
  <c r="D1224" i="1"/>
  <c r="C1224" i="1"/>
  <c r="G1224" i="1" s="1"/>
  <c r="D1223" i="1"/>
  <c r="C1223" i="1"/>
  <c r="D1221" i="1"/>
  <c r="H1221" i="1" s="1"/>
  <c r="C1221" i="1"/>
  <c r="D1220" i="1"/>
  <c r="C1220" i="1"/>
  <c r="H1220" i="1" s="1"/>
  <c r="D1219" i="1"/>
  <c r="D1218" i="1"/>
  <c r="H1218" i="1" s="1"/>
  <c r="C1218" i="1"/>
  <c r="D1217" i="1"/>
  <c r="C1217" i="1"/>
  <c r="D1216" i="1"/>
  <c r="D1213" i="1"/>
  <c r="H1213" i="1" s="1"/>
  <c r="C1213" i="1"/>
  <c r="G1213" i="1" s="1"/>
  <c r="H1212" i="1"/>
  <c r="D1212" i="1"/>
  <c r="G1212" i="1" s="1"/>
  <c r="C1212" i="1"/>
  <c r="H1211" i="1"/>
  <c r="D1211" i="1"/>
  <c r="G1211" i="1" s="1"/>
  <c r="C1211" i="1"/>
  <c r="D1210" i="1"/>
  <c r="G1210" i="1" s="1"/>
  <c r="C1210" i="1"/>
  <c r="D1209" i="1"/>
  <c r="G1209" i="1" s="1"/>
  <c r="C1209" i="1"/>
  <c r="H1208" i="1"/>
  <c r="D1208" i="1"/>
  <c r="G1208" i="1" s="1"/>
  <c r="C1208" i="1"/>
  <c r="H1207" i="1"/>
  <c r="D1207" i="1"/>
  <c r="G1207" i="1" s="1"/>
  <c r="C1207" i="1"/>
  <c r="D1206" i="1"/>
  <c r="G1206" i="1" s="1"/>
  <c r="C1206" i="1"/>
  <c r="D1205" i="1"/>
  <c r="G1205" i="1" s="1"/>
  <c r="C1205" i="1"/>
  <c r="H1204" i="1"/>
  <c r="D1204" i="1"/>
  <c r="G1204" i="1" s="1"/>
  <c r="C1204" i="1"/>
  <c r="H1203" i="1"/>
  <c r="D1203" i="1"/>
  <c r="G1203" i="1" s="1"/>
  <c r="C1203" i="1"/>
  <c r="D1202" i="1"/>
  <c r="G1202" i="1" s="1"/>
  <c r="C1202" i="1"/>
  <c r="D1201" i="1"/>
  <c r="G1201" i="1" s="1"/>
  <c r="C1201" i="1"/>
  <c r="H1200" i="1"/>
  <c r="D1200" i="1"/>
  <c r="G1200" i="1" s="1"/>
  <c r="C1200" i="1"/>
  <c r="H1199" i="1"/>
  <c r="D1199" i="1"/>
  <c r="G1199" i="1" s="1"/>
  <c r="C1199" i="1"/>
  <c r="D1198" i="1"/>
  <c r="G1198" i="1" s="1"/>
  <c r="C1198" i="1"/>
  <c r="D1197" i="1"/>
  <c r="G1197" i="1" s="1"/>
  <c r="C1197" i="1"/>
  <c r="H1196" i="1"/>
  <c r="D1196" i="1"/>
  <c r="G1196" i="1" s="1"/>
  <c r="C1196" i="1"/>
  <c r="H1195" i="1"/>
  <c r="D1195" i="1"/>
  <c r="G1195" i="1" s="1"/>
  <c r="C1195" i="1"/>
  <c r="D1194" i="1"/>
  <c r="G1194" i="1" s="1"/>
  <c r="C1194" i="1"/>
  <c r="D1193" i="1"/>
  <c r="G1193" i="1" s="1"/>
  <c r="C1193" i="1"/>
  <c r="H1192" i="1"/>
  <c r="D1192" i="1"/>
  <c r="G1192" i="1" s="1"/>
  <c r="C1192" i="1"/>
  <c r="H1191" i="1"/>
  <c r="D1191" i="1"/>
  <c r="G1191" i="1" s="1"/>
  <c r="C1191" i="1"/>
  <c r="D1190" i="1"/>
  <c r="G1190" i="1" s="1"/>
  <c r="C1190" i="1"/>
  <c r="D1189" i="1"/>
  <c r="H1189" i="1" s="1"/>
  <c r="C1189" i="1"/>
  <c r="D1188" i="1"/>
  <c r="H1188" i="1" s="1"/>
  <c r="C1188" i="1"/>
  <c r="D1187" i="1"/>
  <c r="H1187" i="1" s="1"/>
  <c r="C1187" i="1"/>
  <c r="D1186" i="1"/>
  <c r="H1186" i="1" s="1"/>
  <c r="C1186" i="1"/>
  <c r="D1185" i="1"/>
  <c r="H1185" i="1" s="1"/>
  <c r="C1185" i="1"/>
  <c r="D1184" i="1"/>
  <c r="H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G1166" i="1" s="1"/>
  <c r="C1166" i="1"/>
  <c r="D1165" i="1"/>
  <c r="C1165" i="1"/>
  <c r="H1165" i="1" s="1"/>
  <c r="H1164" i="1"/>
  <c r="D1164" i="1"/>
  <c r="G1164" i="1" s="1"/>
  <c r="C1164" i="1"/>
  <c r="H1163" i="1"/>
  <c r="D1163" i="1"/>
  <c r="C1163" i="1"/>
  <c r="H1162" i="1"/>
  <c r="D1162" i="1"/>
  <c r="C1162" i="1"/>
  <c r="G1162" i="1" s="1"/>
  <c r="H1161" i="1"/>
  <c r="D1161" i="1"/>
  <c r="C1161" i="1"/>
  <c r="G1161" i="1" s="1"/>
  <c r="D1160" i="1"/>
  <c r="H1160" i="1" s="1"/>
  <c r="C1160" i="1"/>
  <c r="H1159" i="1"/>
  <c r="D1159" i="1"/>
  <c r="C1159" i="1"/>
  <c r="G1159" i="1" s="1"/>
  <c r="H1158" i="1"/>
  <c r="D1158" i="1"/>
  <c r="C1158" i="1"/>
  <c r="G1158" i="1" s="1"/>
  <c r="H1157" i="1"/>
  <c r="D1157" i="1"/>
  <c r="C1157" i="1"/>
  <c r="D1156" i="1"/>
  <c r="C1156" i="1"/>
  <c r="H1155" i="1"/>
  <c r="D1155" i="1"/>
  <c r="C1155" i="1"/>
  <c r="G1155" i="1" s="1"/>
  <c r="D1154" i="1"/>
  <c r="C1154" i="1"/>
  <c r="H1151" i="1"/>
  <c r="D1151" i="1"/>
  <c r="C1151" i="1"/>
  <c r="H1150" i="1"/>
  <c r="D1150" i="1"/>
  <c r="C1150" i="1"/>
  <c r="G1150" i="1" s="1"/>
  <c r="H1149" i="1"/>
  <c r="D1149" i="1"/>
  <c r="C1149" i="1"/>
  <c r="G1149" i="1" s="1"/>
  <c r="H1148" i="1"/>
  <c r="D1148" i="1"/>
  <c r="C1148" i="1"/>
  <c r="G1148" i="1" s="1"/>
  <c r="D1147" i="1"/>
  <c r="H1147" i="1" s="1"/>
  <c r="C1147" i="1"/>
  <c r="H1146" i="1"/>
  <c r="D1146" i="1"/>
  <c r="C1146" i="1"/>
  <c r="G1146" i="1" s="1"/>
  <c r="H1145" i="1"/>
  <c r="D1145" i="1"/>
  <c r="C1145" i="1"/>
  <c r="G1145" i="1" s="1"/>
  <c r="D1144" i="1"/>
  <c r="C1144" i="1"/>
  <c r="H1144" i="1" s="1"/>
  <c r="H1143" i="1"/>
  <c r="D1143" i="1"/>
  <c r="C1143" i="1"/>
  <c r="G1143" i="1" s="1"/>
  <c r="D1142" i="1"/>
  <c r="H1142" i="1" s="1"/>
  <c r="C1142" i="1"/>
  <c r="D1141" i="1"/>
  <c r="C1141" i="1"/>
  <c r="H1140" i="1"/>
  <c r="D1140" i="1"/>
  <c r="C1140" i="1"/>
  <c r="G1140" i="1" s="1"/>
  <c r="H1139" i="1"/>
  <c r="D1139" i="1"/>
  <c r="C1139" i="1"/>
  <c r="D1138" i="1"/>
  <c r="C1138" i="1"/>
  <c r="H1138" i="1" s="1"/>
  <c r="D1137" i="1"/>
  <c r="C1137" i="1"/>
  <c r="H1136" i="1"/>
  <c r="D1136" i="1"/>
  <c r="C1136" i="1"/>
  <c r="G1136" i="1" s="1"/>
  <c r="H1135" i="1"/>
  <c r="D1135" i="1"/>
  <c r="C1135" i="1"/>
  <c r="G1135" i="1" s="1"/>
  <c r="H1134" i="1"/>
  <c r="D1134" i="1"/>
  <c r="C1134" i="1"/>
  <c r="G1134" i="1" s="1"/>
  <c r="H1133" i="1"/>
  <c r="D1133" i="1"/>
  <c r="C1133" i="1"/>
  <c r="G1133" i="1" s="1"/>
  <c r="D1132" i="1"/>
  <c r="C1132" i="1"/>
  <c r="G1132" i="1" s="1"/>
  <c r="H1131" i="1"/>
  <c r="D1131" i="1"/>
  <c r="C1131" i="1"/>
  <c r="G1131" i="1" s="1"/>
  <c r="H1130" i="1"/>
  <c r="D1130" i="1"/>
  <c r="C1130" i="1"/>
  <c r="G1130" i="1" s="1"/>
  <c r="D1129" i="1"/>
  <c r="C1129" i="1"/>
  <c r="D1128" i="1"/>
  <c r="C1128" i="1"/>
  <c r="G1128" i="1" s="1"/>
  <c r="H1127" i="1"/>
  <c r="D1127" i="1"/>
  <c r="C1127" i="1"/>
  <c r="G1127" i="1" s="1"/>
  <c r="D1126" i="1"/>
  <c r="C1126" i="1"/>
  <c r="D1125" i="1"/>
  <c r="C1125" i="1"/>
  <c r="H1123" i="1"/>
  <c r="D1123" i="1"/>
  <c r="C1123" i="1"/>
  <c r="G1123" i="1" s="1"/>
  <c r="H1122" i="1"/>
  <c r="D1122" i="1"/>
  <c r="C1122" i="1"/>
  <c r="D1121" i="1"/>
  <c r="C1121" i="1"/>
  <c r="D1120" i="1"/>
  <c r="C1120" i="1"/>
  <c r="D1119" i="1"/>
  <c r="H1119" i="1" s="1"/>
  <c r="C1119" i="1"/>
  <c r="H1118" i="1"/>
  <c r="D1118" i="1"/>
  <c r="C1118" i="1"/>
  <c r="G1118" i="1" s="1"/>
  <c r="D1117" i="1"/>
  <c r="C1117" i="1"/>
  <c r="D1116" i="1"/>
  <c r="C1116" i="1"/>
  <c r="G1116" i="1" s="1"/>
  <c r="H1115" i="1"/>
  <c r="D1115" i="1"/>
  <c r="C1115" i="1"/>
  <c r="G1115" i="1" s="1"/>
  <c r="H1114" i="1"/>
  <c r="D1114" i="1"/>
  <c r="C1114" i="1"/>
  <c r="G1114" i="1" s="1"/>
  <c r="D1113" i="1"/>
  <c r="C1113" i="1"/>
  <c r="C1112" i="1"/>
  <c r="D1111" i="1"/>
  <c r="H1111" i="1" s="1"/>
  <c r="C1111" i="1"/>
  <c r="H1110" i="1"/>
  <c r="D1110" i="1"/>
  <c r="C1110" i="1"/>
  <c r="G1110" i="1" s="1"/>
  <c r="D1109" i="1"/>
  <c r="C1109" i="1"/>
  <c r="D1108" i="1"/>
  <c r="C1108" i="1"/>
  <c r="G1108" i="1" s="1"/>
  <c r="H1107" i="1"/>
  <c r="D1107" i="1"/>
  <c r="C1107" i="1"/>
  <c r="G1107" i="1" s="1"/>
  <c r="H1106" i="1"/>
  <c r="D1106" i="1"/>
  <c r="C1106" i="1"/>
  <c r="G1106" i="1" s="1"/>
  <c r="D1105" i="1"/>
  <c r="C1105" i="1"/>
  <c r="D1104" i="1"/>
  <c r="C1104" i="1"/>
  <c r="G1104" i="1" s="1"/>
  <c r="H1103" i="1"/>
  <c r="D1103" i="1"/>
  <c r="C1103" i="1"/>
  <c r="G1103" i="1" s="1"/>
  <c r="H1102" i="1"/>
  <c r="D1102" i="1"/>
  <c r="C1102" i="1"/>
  <c r="G1102" i="1" s="1"/>
  <c r="D1101" i="1"/>
  <c r="C1101" i="1"/>
  <c r="D1100" i="1"/>
  <c r="C1100" i="1"/>
  <c r="G1100" i="1" s="1"/>
  <c r="H1099" i="1"/>
  <c r="D1099" i="1"/>
  <c r="C1099" i="1"/>
  <c r="G1099" i="1" s="1"/>
  <c r="H1098" i="1"/>
  <c r="D1098" i="1"/>
  <c r="C1098" i="1"/>
  <c r="G1098" i="1" s="1"/>
  <c r="D1097" i="1"/>
  <c r="C1097" i="1"/>
  <c r="C1096" i="1"/>
  <c r="D1095" i="1"/>
  <c r="H1095" i="1" s="1"/>
  <c r="C1095" i="1"/>
  <c r="H1094" i="1"/>
  <c r="D1094" i="1"/>
  <c r="C1094" i="1"/>
  <c r="G1094" i="1" s="1"/>
  <c r="D1093" i="1"/>
  <c r="C1093" i="1"/>
  <c r="D1092" i="1"/>
  <c r="C1092" i="1"/>
  <c r="G1092" i="1" s="1"/>
  <c r="H1091" i="1"/>
  <c r="D1091" i="1"/>
  <c r="C1091" i="1"/>
  <c r="G1091" i="1" s="1"/>
  <c r="H1090" i="1"/>
  <c r="D1090" i="1"/>
  <c r="C1090" i="1"/>
  <c r="G1090" i="1" s="1"/>
  <c r="D1089" i="1"/>
  <c r="C1089" i="1"/>
  <c r="D1088" i="1"/>
  <c r="C1088" i="1"/>
  <c r="G1088" i="1" s="1"/>
  <c r="H1087" i="1"/>
  <c r="D1087" i="1"/>
  <c r="C1087" i="1"/>
  <c r="G1087" i="1" s="1"/>
  <c r="H1086" i="1"/>
  <c r="D1086" i="1"/>
  <c r="C1086" i="1"/>
  <c r="G1086" i="1" s="1"/>
  <c r="D1085" i="1"/>
  <c r="C1085" i="1"/>
  <c r="D1084" i="1"/>
  <c r="C1084" i="1"/>
  <c r="G1084" i="1" s="1"/>
  <c r="H1083" i="1"/>
  <c r="D1083" i="1"/>
  <c r="C1083" i="1"/>
  <c r="G1083" i="1" s="1"/>
  <c r="H1082" i="1"/>
  <c r="D1082" i="1"/>
  <c r="C1082" i="1"/>
  <c r="G1082" i="1" s="1"/>
  <c r="D1081" i="1"/>
  <c r="C1081" i="1"/>
  <c r="D1080" i="1"/>
  <c r="C1080" i="1"/>
  <c r="G1080" i="1" s="1"/>
  <c r="H1079" i="1"/>
  <c r="D1079" i="1"/>
  <c r="C1079" i="1"/>
  <c r="G1079" i="1" s="1"/>
  <c r="H1078" i="1"/>
  <c r="D1078" i="1"/>
  <c r="C1078" i="1"/>
  <c r="G1078" i="1" s="1"/>
  <c r="D1077" i="1"/>
  <c r="C1077" i="1"/>
  <c r="D1076" i="1"/>
  <c r="C1076" i="1"/>
  <c r="G1076" i="1" s="1"/>
  <c r="D1075" i="1"/>
  <c r="H1075" i="1" s="1"/>
  <c r="C1075" i="1"/>
  <c r="H1074" i="1"/>
  <c r="D1074" i="1"/>
  <c r="C1074" i="1"/>
  <c r="G1074" i="1" s="1"/>
  <c r="D1073" i="1"/>
  <c r="C1073" i="1"/>
  <c r="D1072" i="1"/>
  <c r="C1072" i="1"/>
  <c r="G1072" i="1" s="1"/>
  <c r="H1071" i="1"/>
  <c r="D1071" i="1"/>
  <c r="C1071" i="1"/>
  <c r="G1071" i="1" s="1"/>
  <c r="H1070" i="1"/>
  <c r="D1070" i="1"/>
  <c r="C1070" i="1"/>
  <c r="G1070" i="1" s="1"/>
  <c r="D1069" i="1"/>
  <c r="C1069" i="1"/>
  <c r="D1068" i="1"/>
  <c r="C1068" i="1"/>
  <c r="G1068" i="1" s="1"/>
  <c r="H1067" i="1"/>
  <c r="D1067" i="1"/>
  <c r="C1067" i="1"/>
  <c r="G1067" i="1" s="1"/>
  <c r="D1066" i="1"/>
  <c r="H1066" i="1" s="1"/>
  <c r="C1066" i="1"/>
  <c r="C1065" i="1"/>
  <c r="D1064" i="1"/>
  <c r="C1064" i="1"/>
  <c r="H1063" i="1"/>
  <c r="D1063" i="1"/>
  <c r="C1063" i="1"/>
  <c r="D1062" i="1"/>
  <c r="H1062" i="1" s="1"/>
  <c r="C1062" i="1"/>
  <c r="D1061" i="1"/>
  <c r="C1061" i="1"/>
  <c r="D1060" i="1"/>
  <c r="C1060" i="1"/>
  <c r="G1060" i="1" s="1"/>
  <c r="H1059" i="1"/>
  <c r="D1059" i="1"/>
  <c r="C1059" i="1"/>
  <c r="G1059" i="1" s="1"/>
  <c r="D1058" i="1"/>
  <c r="H1058" i="1" s="1"/>
  <c r="C1058" i="1"/>
  <c r="D1057" i="1"/>
  <c r="C1057"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H952" i="1" s="1"/>
  <c r="D951" i="1"/>
  <c r="C951" i="1"/>
  <c r="H951" i="1" s="1"/>
  <c r="G950" i="1"/>
  <c r="D950" i="1"/>
  <c r="C950" i="1"/>
  <c r="H950" i="1" s="1"/>
  <c r="G949" i="1"/>
  <c r="D949" i="1"/>
  <c r="C949" i="1"/>
  <c r="H949" i="1" s="1"/>
  <c r="D948" i="1"/>
  <c r="C948" i="1"/>
  <c r="D947" i="1"/>
  <c r="C947" i="1"/>
  <c r="H947" i="1" s="1"/>
  <c r="G946" i="1"/>
  <c r="D946" i="1"/>
  <c r="C946" i="1"/>
  <c r="H946" i="1" s="1"/>
  <c r="G945" i="1"/>
  <c r="D945" i="1"/>
  <c r="C945" i="1"/>
  <c r="H945" i="1" s="1"/>
  <c r="D944" i="1"/>
  <c r="C944" i="1"/>
  <c r="D943" i="1"/>
  <c r="C943" i="1"/>
  <c r="H943" i="1" s="1"/>
  <c r="D942" i="1"/>
  <c r="G942" i="1" s="1"/>
  <c r="C942" i="1"/>
  <c r="G941" i="1"/>
  <c r="D941" i="1"/>
  <c r="C941" i="1"/>
  <c r="H941" i="1" s="1"/>
  <c r="D940" i="1"/>
  <c r="C940" i="1"/>
  <c r="D939" i="1"/>
  <c r="C939" i="1"/>
  <c r="H939" i="1" s="1"/>
  <c r="D938" i="1"/>
  <c r="G938" i="1" s="1"/>
  <c r="C938" i="1"/>
  <c r="G937" i="1"/>
  <c r="D937" i="1"/>
  <c r="C937" i="1"/>
  <c r="H937" i="1" s="1"/>
  <c r="D936" i="1"/>
  <c r="C936" i="1"/>
  <c r="D935" i="1"/>
  <c r="C935" i="1"/>
  <c r="H935" i="1" s="1"/>
  <c r="D934" i="1"/>
  <c r="G934" i="1" s="1"/>
  <c r="C934" i="1"/>
  <c r="G933" i="1"/>
  <c r="D933" i="1"/>
  <c r="C933" i="1"/>
  <c r="H933" i="1" s="1"/>
  <c r="D932" i="1"/>
  <c r="C932" i="1"/>
  <c r="D931" i="1"/>
  <c r="C931" i="1"/>
  <c r="H931" i="1" s="1"/>
  <c r="D930" i="1"/>
  <c r="G930" i="1" s="1"/>
  <c r="C930" i="1"/>
  <c r="G929" i="1"/>
  <c r="D929" i="1"/>
  <c r="C929" i="1"/>
  <c r="H929" i="1" s="1"/>
  <c r="D928" i="1"/>
  <c r="C928" i="1"/>
  <c r="D927" i="1"/>
  <c r="C927" i="1"/>
  <c r="H927" i="1" s="1"/>
  <c r="D926" i="1"/>
  <c r="G926" i="1" s="1"/>
  <c r="C926" i="1"/>
  <c r="G925" i="1"/>
  <c r="D925" i="1"/>
  <c r="C925" i="1"/>
  <c r="H925" i="1" s="1"/>
  <c r="D924" i="1"/>
  <c r="C924" i="1"/>
  <c r="D923" i="1"/>
  <c r="C923" i="1"/>
  <c r="H923" i="1" s="1"/>
  <c r="D922" i="1"/>
  <c r="G922" i="1" s="1"/>
  <c r="C922" i="1"/>
  <c r="G921" i="1"/>
  <c r="D921" i="1"/>
  <c r="C921" i="1"/>
  <c r="H921" i="1" s="1"/>
  <c r="D920" i="1"/>
  <c r="C920" i="1"/>
  <c r="D919" i="1"/>
  <c r="C919" i="1"/>
  <c r="H919" i="1" s="1"/>
  <c r="D918" i="1"/>
  <c r="G918" i="1" s="1"/>
  <c r="C918" i="1"/>
  <c r="G917" i="1"/>
  <c r="D917" i="1"/>
  <c r="C917" i="1"/>
  <c r="H917" i="1" s="1"/>
  <c r="D916" i="1"/>
  <c r="C916" i="1"/>
  <c r="D915" i="1"/>
  <c r="C915" i="1"/>
  <c r="H915" i="1" s="1"/>
  <c r="D914" i="1"/>
  <c r="G914" i="1" s="1"/>
  <c r="C914" i="1"/>
  <c r="G913" i="1"/>
  <c r="D913" i="1"/>
  <c r="C913" i="1"/>
  <c r="H913" i="1" s="1"/>
  <c r="D912" i="1"/>
  <c r="C912" i="1"/>
  <c r="D911" i="1"/>
  <c r="C911" i="1"/>
  <c r="H911" i="1" s="1"/>
  <c r="D910" i="1"/>
  <c r="G910" i="1" s="1"/>
  <c r="C910" i="1"/>
  <c r="G909" i="1"/>
  <c r="D909" i="1"/>
  <c r="C909" i="1"/>
  <c r="H909" i="1" s="1"/>
  <c r="D908" i="1"/>
  <c r="C908" i="1"/>
  <c r="D907" i="1"/>
  <c r="C907" i="1"/>
  <c r="H907" i="1" s="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D816" i="1"/>
  <c r="G816" i="1" s="1"/>
  <c r="C816" i="1"/>
  <c r="H815" i="1"/>
  <c r="D815" i="1"/>
  <c r="G815" i="1" s="1"/>
  <c r="C815" i="1"/>
  <c r="H814" i="1"/>
  <c r="D814" i="1"/>
  <c r="G814" i="1" s="1"/>
  <c r="C814" i="1"/>
  <c r="H813" i="1"/>
  <c r="D813" i="1"/>
  <c r="G813" i="1" s="1"/>
  <c r="C813" i="1"/>
  <c r="H812" i="1"/>
  <c r="D812" i="1"/>
  <c r="G812" i="1" s="1"/>
  <c r="C812"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D718" i="1"/>
  <c r="H718" i="1" s="1"/>
  <c r="C718" i="1"/>
  <c r="H717" i="1"/>
  <c r="G717" i="1"/>
  <c r="D717" i="1"/>
  <c r="C717" i="1"/>
  <c r="D716" i="1"/>
  <c r="H716" i="1" s="1"/>
  <c r="C716" i="1"/>
  <c r="D715" i="1"/>
  <c r="H715" i="1" s="1"/>
  <c r="C715" i="1"/>
  <c r="H714" i="1"/>
  <c r="G714" i="1"/>
  <c r="D714" i="1"/>
  <c r="C714" i="1"/>
  <c r="D713" i="1"/>
  <c r="H713" i="1" s="1"/>
  <c r="C713" i="1"/>
  <c r="H712" i="1"/>
  <c r="G712" i="1"/>
  <c r="D712" i="1"/>
  <c r="C712" i="1"/>
  <c r="G711"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C645" i="1"/>
  <c r="D644" i="1"/>
  <c r="H644" i="1" s="1"/>
  <c r="C644" i="1"/>
  <c r="D643" i="1"/>
  <c r="H643" i="1" s="1"/>
  <c r="C643" i="1"/>
  <c r="H642" i="1"/>
  <c r="G642" i="1"/>
  <c r="D642" i="1"/>
  <c r="C642" i="1"/>
  <c r="D641" i="1"/>
  <c r="H641" i="1" s="1"/>
  <c r="C641" i="1"/>
  <c r="C638" i="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C412" i="1"/>
  <c r="C411" i="1"/>
  <c r="D406" i="1"/>
  <c r="H406" i="1" s="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H373" i="1" s="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D355" i="1"/>
  <c r="H355" i="1" s="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G309" i="1" s="1"/>
  <c r="C309"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H292" i="1"/>
  <c r="D292" i="1"/>
  <c r="G292" i="1" s="1"/>
  <c r="C292" i="1"/>
  <c r="D291" i="1"/>
  <c r="H291" i="1" s="1"/>
  <c r="C291" i="1"/>
  <c r="D290" i="1"/>
  <c r="H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H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D250" i="1"/>
  <c r="H250" i="1" s="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G201" i="1"/>
  <c r="D201" i="1"/>
  <c r="H201" i="1" s="1"/>
  <c r="C201" i="1"/>
  <c r="H200" i="1"/>
  <c r="G200" i="1"/>
  <c r="D200" i="1"/>
  <c r="C200" i="1"/>
  <c r="H199" i="1"/>
  <c r="G199" i="1"/>
  <c r="D199" i="1"/>
  <c r="C199" i="1"/>
  <c r="G198" i="1"/>
  <c r="D198" i="1"/>
  <c r="H198" i="1" s="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D188" i="1"/>
  <c r="G188" i="1" s="1"/>
  <c r="C188" i="1"/>
  <c r="H187" i="1"/>
  <c r="D187" i="1"/>
  <c r="G187" i="1" s="1"/>
  <c r="C187" i="1"/>
  <c r="D186" i="1"/>
  <c r="H186" i="1" s="1"/>
  <c r="C186" i="1"/>
  <c r="D185" i="1"/>
  <c r="H185" i="1" s="1"/>
  <c r="C185" i="1"/>
  <c r="C184" i="1"/>
  <c r="H183" i="1"/>
  <c r="G183" i="1"/>
  <c r="D183" i="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G164" i="1"/>
  <c r="D164" i="1"/>
  <c r="H164" i="1" s="1"/>
  <c r="C164" i="1"/>
  <c r="H163" i="1"/>
  <c r="G163" i="1"/>
  <c r="D163" i="1"/>
  <c r="C163" i="1"/>
  <c r="H162" i="1"/>
  <c r="G162" i="1"/>
  <c r="D162" i="1"/>
  <c r="C162" i="1"/>
  <c r="H161" i="1"/>
  <c r="D161" i="1"/>
  <c r="G161" i="1" s="1"/>
  <c r="C161" i="1"/>
  <c r="D160" i="1"/>
  <c r="G160" i="1" s="1"/>
  <c r="C160" i="1"/>
  <c r="C159" i="1"/>
  <c r="H158" i="1"/>
  <c r="D158" i="1"/>
  <c r="G158" i="1" s="1"/>
  <c r="C158" i="1"/>
  <c r="H157" i="1"/>
  <c r="D157" i="1"/>
  <c r="G157" i="1" s="1"/>
  <c r="C157" i="1"/>
  <c r="H156" i="1"/>
  <c r="G156" i="1"/>
  <c r="D156" i="1"/>
  <c r="C156" i="1"/>
  <c r="C155" i="1"/>
  <c r="H154" i="1"/>
  <c r="G154" i="1"/>
  <c r="D154" i="1"/>
  <c r="C154" i="1"/>
  <c r="H153" i="1"/>
  <c r="G153" i="1"/>
  <c r="D153" i="1"/>
  <c r="C153" i="1"/>
  <c r="H152" i="1"/>
  <c r="D152" i="1"/>
  <c r="G152" i="1" s="1"/>
  <c r="C152" i="1"/>
  <c r="H151" i="1"/>
  <c r="D151" i="1"/>
  <c r="G151" i="1" s="1"/>
  <c r="C151" i="1"/>
  <c r="H150" i="1"/>
  <c r="G150" i="1"/>
  <c r="D150" i="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C130"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D85" i="1"/>
  <c r="G85" i="1" s="1"/>
  <c r="C85" i="1"/>
  <c r="H84" i="1"/>
  <c r="G84" i="1"/>
  <c r="D84" i="1"/>
  <c r="C84" i="1"/>
  <c r="H83" i="1"/>
  <c r="G83" i="1"/>
  <c r="D83" i="1"/>
  <c r="C83" i="1"/>
  <c r="H82" i="1"/>
  <c r="G82" i="1"/>
  <c r="D82" i="1"/>
  <c r="C82" i="1"/>
  <c r="H81" i="1"/>
  <c r="G81" i="1"/>
  <c r="D81" i="1"/>
  <c r="C81" i="1"/>
  <c r="H80" i="1"/>
  <c r="G80" i="1"/>
  <c r="D80" i="1"/>
  <c r="C80" i="1"/>
  <c r="H79" i="1"/>
  <c r="D79" i="1"/>
  <c r="G79" i="1" s="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G54" i="1"/>
  <c r="D54" i="1"/>
  <c r="H54" i="1" s="1"/>
  <c r="C54" i="1"/>
  <c r="H53" i="1"/>
  <c r="G53" i="1"/>
  <c r="D53" i="1"/>
  <c r="C53" i="1"/>
  <c r="H52" i="1"/>
  <c r="G52" i="1"/>
  <c r="D52" i="1"/>
  <c r="C52" i="1"/>
  <c r="H51" i="1"/>
  <c r="G51" i="1"/>
  <c r="D51" i="1"/>
  <c r="C51" i="1"/>
  <c r="C50" i="1"/>
  <c r="H49" i="1"/>
  <c r="G49" i="1"/>
  <c r="D49" i="1"/>
  <c r="C49" i="1"/>
  <c r="H48" i="1"/>
  <c r="G48" i="1"/>
  <c r="D48" i="1"/>
  <c r="C48" i="1"/>
  <c r="H47" i="1"/>
  <c r="G47" i="1"/>
  <c r="D47" i="1"/>
  <c r="C47" i="1"/>
  <c r="C46" i="1"/>
  <c r="H45" i="1"/>
  <c r="G45" i="1"/>
  <c r="D45" i="1"/>
  <c r="C45" i="1"/>
  <c r="G44" i="1"/>
  <c r="D44" i="1"/>
  <c r="H44" i="1" s="1"/>
  <c r="C44" i="1"/>
  <c r="H43" i="1"/>
  <c r="G43" i="1"/>
  <c r="D43" i="1"/>
  <c r="C43" i="1"/>
  <c r="H42" i="1"/>
  <c r="G42" i="1"/>
  <c r="D42" i="1"/>
  <c r="C42" i="1"/>
  <c r="H41" i="1"/>
  <c r="G41" i="1"/>
  <c r="D41" i="1"/>
  <c r="C41" i="1"/>
  <c r="G40" i="1"/>
  <c r="D40" i="1"/>
  <c r="H40" i="1" s="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41" i="1" l="1"/>
  <c r="H1264" i="1"/>
  <c r="H1244" i="1"/>
  <c r="H1262" i="1"/>
  <c r="H1229" i="1"/>
  <c r="E282" i="9"/>
  <c r="H1223" i="1"/>
  <c r="H1233" i="1"/>
  <c r="F258" i="5"/>
  <c r="C1235" i="1"/>
  <c r="H1237" i="1"/>
  <c r="H1235" i="1"/>
  <c r="C1236" i="1"/>
  <c r="H1219" i="1"/>
  <c r="D238" i="5"/>
  <c r="D237" i="5" s="1"/>
  <c r="C1216" i="1"/>
  <c r="H1216" i="1"/>
  <c r="F239" i="5"/>
  <c r="H1217" i="1"/>
  <c r="H1141" i="1"/>
  <c r="E288" i="9"/>
  <c r="B288" i="9" s="1"/>
  <c r="H1137" i="1"/>
  <c r="H1126" i="1"/>
  <c r="D12" i="5"/>
  <c r="C990" i="1" s="1"/>
  <c r="G1165" i="1"/>
  <c r="H1154" i="1"/>
  <c r="G1163" i="1"/>
  <c r="H1156" i="1"/>
  <c r="F13" i="5"/>
  <c r="C991" i="1"/>
  <c r="H991" i="1" s="1"/>
  <c r="G1225" i="1"/>
  <c r="D1236" i="1"/>
  <c r="G1236" i="1" s="1"/>
  <c r="F259" i="5"/>
  <c r="G1237" i="1"/>
  <c r="G1232" i="1"/>
  <c r="D1227" i="1"/>
  <c r="H1227" i="1" s="1"/>
  <c r="E245" i="5"/>
  <c r="D1222" i="1" s="1"/>
  <c r="H1222" i="1" s="1"/>
  <c r="F246" i="5"/>
  <c r="E281" i="9"/>
  <c r="B281" i="9" s="1"/>
  <c r="G1221" i="1"/>
  <c r="G1220" i="1"/>
  <c r="E238" i="5"/>
  <c r="D1215" i="1" s="1"/>
  <c r="H30" i="3"/>
  <c r="C1453" i="1"/>
  <c r="H1461" i="1"/>
  <c r="D5" i="7"/>
  <c r="H1456" i="1"/>
  <c r="D1454" i="1"/>
  <c r="H1454" i="1" s="1"/>
  <c r="E5" i="7"/>
  <c r="D1453" i="1"/>
  <c r="H1453" i="1" s="1"/>
  <c r="D1437" i="1"/>
  <c r="J1440" i="1"/>
  <c r="F29" i="5"/>
  <c r="F242" i="5"/>
  <c r="G1217" i="1"/>
  <c r="G1216" i="1"/>
  <c r="H1243" i="1"/>
  <c r="G1265" i="1"/>
  <c r="G1579" i="1"/>
  <c r="G1576" i="1"/>
  <c r="H1576" i="1"/>
  <c r="I36" i="3"/>
  <c r="G1535" i="1"/>
  <c r="H1535" i="1"/>
  <c r="H1536" i="1"/>
  <c r="D49" i="8"/>
  <c r="C1524" i="1" s="1"/>
  <c r="G1524" i="1" s="1"/>
  <c r="G1511" i="1"/>
  <c r="H1511" i="1"/>
  <c r="G1515" i="1"/>
  <c r="D24" i="8"/>
  <c r="C1499" i="1" s="1"/>
  <c r="H1499" i="1" s="1"/>
  <c r="G1508" i="1"/>
  <c r="C1501" i="1"/>
  <c r="G1504" i="1"/>
  <c r="G1500" i="1"/>
  <c r="H1492" i="1"/>
  <c r="G1488" i="1"/>
  <c r="G1486" i="1"/>
  <c r="H1483" i="1"/>
  <c r="G1483" i="1"/>
  <c r="H1480" i="1"/>
  <c r="G1141" i="1"/>
  <c r="F146" i="5"/>
  <c r="E290" i="9"/>
  <c r="B290" i="9" s="1"/>
  <c r="G1095" i="1"/>
  <c r="G1075" i="1"/>
  <c r="F88" i="5"/>
  <c r="E87" i="5"/>
  <c r="D1065" i="1" s="1"/>
  <c r="G1065" i="1" s="1"/>
  <c r="G1120" i="1"/>
  <c r="G1122" i="1"/>
  <c r="G220" i="1"/>
  <c r="H220" i="1"/>
  <c r="G236" i="1"/>
  <c r="H236" i="1"/>
  <c r="G1244" i="1"/>
  <c r="F78" i="5"/>
  <c r="G1273" i="1"/>
  <c r="G1272" i="1"/>
  <c r="H1247" i="1"/>
  <c r="G1285" i="1"/>
  <c r="G132" i="1"/>
  <c r="F83" i="4"/>
  <c r="E273" i="9"/>
  <c r="E643" i="4"/>
  <c r="D637" i="1" s="1"/>
  <c r="H637" i="1" s="1"/>
  <c r="F130" i="6"/>
  <c r="D249" i="1"/>
  <c r="H249" i="1" s="1"/>
  <c r="F207" i="5"/>
  <c r="H1166" i="1"/>
  <c r="G1157" i="1"/>
  <c r="G1160" i="1"/>
  <c r="G1156" i="1"/>
  <c r="G1154" i="1"/>
  <c r="G1151" i="1"/>
  <c r="G1147" i="1"/>
  <c r="G1144" i="1"/>
  <c r="G1142" i="1"/>
  <c r="G1139" i="1"/>
  <c r="G1138" i="1"/>
  <c r="G1137" i="1"/>
  <c r="G1124" i="1"/>
  <c r="G1126" i="1"/>
  <c r="G1119" i="1"/>
  <c r="F134" i="5"/>
  <c r="G1112" i="1"/>
  <c r="G1111" i="1"/>
  <c r="G1096" i="1"/>
  <c r="F119" i="5"/>
  <c r="G1066" i="1"/>
  <c r="G1064" i="1"/>
  <c r="G1063" i="1"/>
  <c r="G1062" i="1"/>
  <c r="G1058" i="1"/>
  <c r="F70" i="5"/>
  <c r="F56" i="5"/>
  <c r="F52" i="5"/>
  <c r="D997" i="1"/>
  <c r="G997" i="1" s="1"/>
  <c r="E12" i="5"/>
  <c r="E7" i="5" s="1"/>
  <c r="G290" i="1"/>
  <c r="F418" i="4"/>
  <c r="G406" i="1"/>
  <c r="H413" i="1"/>
  <c r="G641" i="1"/>
  <c r="G632" i="1"/>
  <c r="G412" i="1"/>
  <c r="G291" i="1"/>
  <c r="H288" i="1"/>
  <c r="D411" i="1"/>
  <c r="E644" i="4"/>
  <c r="D638" i="1" s="1"/>
  <c r="H948" i="1"/>
  <c r="H816" i="1"/>
  <c r="H811" i="1"/>
  <c r="E68" i="9"/>
  <c r="B68" i="9" s="1"/>
  <c r="G737" i="1"/>
  <c r="G735" i="1"/>
  <c r="H719" i="1"/>
  <c r="G718" i="1"/>
  <c r="G716" i="1"/>
  <c r="G715" i="1"/>
  <c r="E44" i="9"/>
  <c r="B44" i="9" s="1"/>
  <c r="F220" i="9"/>
  <c r="B220" i="9" s="1"/>
  <c r="G713" i="1"/>
  <c r="E43" i="9"/>
  <c r="B43" i="9" s="1"/>
  <c r="G709" i="1"/>
  <c r="H309" i="1"/>
  <c r="G307" i="1"/>
  <c r="G308" i="1"/>
  <c r="D269" i="1"/>
  <c r="G270" i="1"/>
  <c r="G255" i="1"/>
  <c r="G256" i="1"/>
  <c r="G249" i="1"/>
  <c r="G250" i="1"/>
  <c r="G210" i="1"/>
  <c r="G209" i="1"/>
  <c r="G206" i="1"/>
  <c r="G207" i="1"/>
  <c r="E196" i="4"/>
  <c r="D192" i="1" s="1"/>
  <c r="G186" i="1"/>
  <c r="F188" i="4"/>
  <c r="E47" i="9"/>
  <c r="B47" i="9" s="1"/>
  <c r="G184" i="1"/>
  <c r="G185" i="1"/>
  <c r="F222" i="9"/>
  <c r="B222" i="9" s="1"/>
  <c r="G182" i="1"/>
  <c r="G181" i="1"/>
  <c r="G180" i="1"/>
  <c r="G179" i="1"/>
  <c r="G178" i="1"/>
  <c r="G177" i="1"/>
  <c r="G176" i="1"/>
  <c r="G175" i="1"/>
  <c r="G173" i="1"/>
  <c r="G174" i="1"/>
  <c r="F177" i="4"/>
  <c r="G172" i="1"/>
  <c r="G170" i="1"/>
  <c r="G169" i="1"/>
  <c r="G168" i="1"/>
  <c r="G165" i="1"/>
  <c r="G166" i="1"/>
  <c r="E163" i="4"/>
  <c r="D159" i="1" s="1"/>
  <c r="H159" i="1" s="1"/>
  <c r="H160" i="1"/>
  <c r="G155" i="1"/>
  <c r="H155" i="1"/>
  <c r="E152" i="4"/>
  <c r="D148" i="1" s="1"/>
  <c r="G148" i="1" s="1"/>
  <c r="F159" i="4"/>
  <c r="E40" i="9"/>
  <c r="B40" i="9" s="1"/>
  <c r="F218" i="9"/>
  <c r="B218" i="9" s="1"/>
  <c r="H149" i="1"/>
  <c r="H148" i="1"/>
  <c r="D130" i="1"/>
  <c r="G131" i="1"/>
  <c r="F134" i="4"/>
  <c r="G120" i="1"/>
  <c r="G121" i="1"/>
  <c r="G123" i="1"/>
  <c r="F125" i="4"/>
  <c r="G108" i="1"/>
  <c r="H108" i="1"/>
  <c r="F112" i="4"/>
  <c r="E106" i="4"/>
  <c r="D102" i="1" s="1"/>
  <c r="F106" i="4"/>
  <c r="H50" i="1"/>
  <c r="G50" i="1"/>
  <c r="E50" i="4"/>
  <c r="D46" i="1" s="1"/>
  <c r="F54" i="4"/>
  <c r="F391" i="4"/>
  <c r="G388" i="1"/>
  <c r="G373" i="1"/>
  <c r="G374" i="1"/>
  <c r="G366" i="1"/>
  <c r="G358" i="1"/>
  <c r="G364" i="1"/>
  <c r="G365" i="1"/>
  <c r="G355" i="1"/>
  <c r="G351" i="1"/>
  <c r="G354" i="1"/>
  <c r="E351" i="4"/>
  <c r="D346" i="1" s="1"/>
  <c r="G644" i="1"/>
  <c r="G643" i="1"/>
  <c r="D645" i="1"/>
  <c r="F605" i="4"/>
  <c r="E33" i="9"/>
  <c r="B33" i="9" s="1"/>
  <c r="F217" i="9"/>
  <c r="B217" i="9" s="1"/>
  <c r="E286" i="9"/>
  <c r="B286" i="9" s="1"/>
  <c r="E300" i="9"/>
  <c r="B300" i="9" s="1"/>
  <c r="E292" i="9"/>
  <c r="B292" i="9" s="1"/>
  <c r="E27" i="9"/>
  <c r="B27" i="9" s="1"/>
  <c r="E32" i="9"/>
  <c r="B32" i="9" s="1"/>
  <c r="E287" i="9"/>
  <c r="B287" i="9" s="1"/>
  <c r="E295" i="9"/>
  <c r="B295" i="9" s="1"/>
  <c r="E302" i="9"/>
  <c r="B302" i="9" s="1"/>
  <c r="F215" i="9"/>
  <c r="B215" i="9" s="1"/>
  <c r="E299" i="9"/>
  <c r="B299" i="9" s="1"/>
  <c r="G907" i="1"/>
  <c r="G911" i="1"/>
  <c r="G915" i="1"/>
  <c r="G919" i="1"/>
  <c r="G923" i="1"/>
  <c r="G927" i="1"/>
  <c r="G931" i="1"/>
  <c r="G935" i="1"/>
  <c r="G939" i="1"/>
  <c r="G943" i="1"/>
  <c r="G947"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G1061" i="1"/>
  <c r="H1061" i="1"/>
  <c r="G1069" i="1"/>
  <c r="H1069" i="1"/>
  <c r="G1077" i="1"/>
  <c r="H1077" i="1"/>
  <c r="G1085" i="1"/>
  <c r="H1085" i="1"/>
  <c r="G1093" i="1"/>
  <c r="H1093" i="1"/>
  <c r="G1101" i="1"/>
  <c r="H1101" i="1"/>
  <c r="G1109" i="1"/>
  <c r="H1109" i="1"/>
  <c r="G1117" i="1"/>
  <c r="H1117" i="1"/>
  <c r="G1125" i="1"/>
  <c r="H1125" i="1"/>
  <c r="H908" i="1"/>
  <c r="H912" i="1"/>
  <c r="H916" i="1"/>
  <c r="H920" i="1"/>
  <c r="H924" i="1"/>
  <c r="H928" i="1"/>
  <c r="H932" i="1"/>
  <c r="H936" i="1"/>
  <c r="H940" i="1"/>
  <c r="H944"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3" i="1"/>
  <c r="G993" i="1"/>
  <c r="H995" i="1"/>
  <c r="G995"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G1057" i="1"/>
  <c r="H1057" i="1"/>
  <c r="G1073" i="1"/>
  <c r="H1073" i="1"/>
  <c r="G1081" i="1"/>
  <c r="H1081" i="1"/>
  <c r="G1089" i="1"/>
  <c r="H1089" i="1"/>
  <c r="G1097" i="1"/>
  <c r="H1097" i="1"/>
  <c r="G1105" i="1"/>
  <c r="H1105" i="1"/>
  <c r="G1113" i="1"/>
  <c r="H1113" i="1"/>
  <c r="G1121" i="1"/>
  <c r="H1121" i="1"/>
  <c r="G1129" i="1"/>
  <c r="H1129" i="1"/>
  <c r="H906" i="1"/>
  <c r="G908" i="1"/>
  <c r="H910" i="1"/>
  <c r="G912" i="1"/>
  <c r="H914" i="1"/>
  <c r="G916" i="1"/>
  <c r="H918" i="1"/>
  <c r="G920" i="1"/>
  <c r="H922" i="1"/>
  <c r="G924" i="1"/>
  <c r="H926" i="1"/>
  <c r="G928" i="1"/>
  <c r="H930" i="1"/>
  <c r="G932" i="1"/>
  <c r="H934" i="1"/>
  <c r="G936" i="1"/>
  <c r="H938" i="1"/>
  <c r="G940" i="1"/>
  <c r="H942" i="1"/>
  <c r="G944" i="1"/>
  <c r="G948" i="1"/>
  <c r="G952" i="1"/>
  <c r="H1060" i="1"/>
  <c r="H1064" i="1"/>
  <c r="H1068" i="1"/>
  <c r="H1072" i="1"/>
  <c r="H1076" i="1"/>
  <c r="H1080" i="1"/>
  <c r="H1084" i="1"/>
  <c r="H1088" i="1"/>
  <c r="H1092" i="1"/>
  <c r="H1096" i="1"/>
  <c r="H1100" i="1"/>
  <c r="H1104" i="1"/>
  <c r="H1108" i="1"/>
  <c r="H1112" i="1"/>
  <c r="H1116" i="1"/>
  <c r="H1120" i="1"/>
  <c r="H1124" i="1"/>
  <c r="H1128" i="1"/>
  <c r="H1132" i="1"/>
  <c r="G1218" i="1"/>
  <c r="G1226" i="1"/>
  <c r="G1230" i="1"/>
  <c r="G1234" i="1"/>
  <c r="G1238" i="1"/>
  <c r="G1242" i="1"/>
  <c r="G1246" i="1"/>
  <c r="G1250" i="1"/>
  <c r="G1254" i="1"/>
  <c r="G1258" i="1"/>
  <c r="G1262" i="1"/>
  <c r="G1266" i="1"/>
  <c r="G1270" i="1"/>
  <c r="H1451" i="1"/>
  <c r="J1451" i="1"/>
  <c r="H1466" i="1"/>
  <c r="J1466" i="1"/>
  <c r="H1472" i="1"/>
  <c r="J1472" i="1"/>
  <c r="G1481" i="1"/>
  <c r="H1481" i="1"/>
  <c r="H1497" i="1"/>
  <c r="G1497" i="1"/>
  <c r="H1455" i="1"/>
  <c r="J1455" i="1"/>
  <c r="H1468" i="1"/>
  <c r="J1468" i="1"/>
  <c r="H1474" i="1"/>
  <c r="J1474" i="1"/>
  <c r="G1184" i="1"/>
  <c r="G1185" i="1"/>
  <c r="G1186" i="1"/>
  <c r="G1187" i="1"/>
  <c r="G1188" i="1"/>
  <c r="G1189" i="1"/>
  <c r="H1190" i="1"/>
  <c r="H1194" i="1"/>
  <c r="H1198" i="1"/>
  <c r="H1202" i="1"/>
  <c r="H1206" i="1"/>
  <c r="H1210" i="1"/>
  <c r="H1447" i="1"/>
  <c r="J1447" i="1"/>
  <c r="H1457" i="1"/>
  <c r="J1457" i="1"/>
  <c r="H1462" i="1"/>
  <c r="J1462" i="1"/>
  <c r="H1490" i="1"/>
  <c r="G1490" i="1"/>
  <c r="H1193" i="1"/>
  <c r="H1197" i="1"/>
  <c r="H1201" i="1"/>
  <c r="H1205" i="1"/>
  <c r="H1209" i="1"/>
  <c r="G1219" i="1"/>
  <c r="G1223" i="1"/>
  <c r="G1227" i="1"/>
  <c r="G1231" i="1"/>
  <c r="G1235" i="1"/>
  <c r="G1239" i="1"/>
  <c r="G1243" i="1"/>
  <c r="G1247" i="1"/>
  <c r="G1251" i="1"/>
  <c r="G1255" i="1"/>
  <c r="G1259" i="1"/>
  <c r="G1263" i="1"/>
  <c r="G1267" i="1"/>
  <c r="G1271" i="1"/>
  <c r="H1449" i="1"/>
  <c r="J1449" i="1"/>
  <c r="H1459" i="1"/>
  <c r="J1459" i="1"/>
  <c r="H1464" i="1"/>
  <c r="J1464"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I1439" i="1" s="1"/>
  <c r="J1439" i="1"/>
  <c r="H1443" i="1"/>
  <c r="G1443" i="1"/>
  <c r="J1443" i="1"/>
  <c r="G1447" i="1"/>
  <c r="I1447" i="1" s="1"/>
  <c r="I1448" i="1"/>
  <c r="G1451" i="1"/>
  <c r="I1451" i="1" s="1"/>
  <c r="I1452" i="1"/>
  <c r="G1454" i="1"/>
  <c r="G1457" i="1"/>
  <c r="I1457" i="1" s="1"/>
  <c r="I1458" i="1"/>
  <c r="G1461" i="1"/>
  <c r="G1464" i="1"/>
  <c r="I1464" i="1" s="1"/>
  <c r="I1465" i="1"/>
  <c r="G1468" i="1"/>
  <c r="I1468" i="1" s="1"/>
  <c r="G1472" i="1"/>
  <c r="I1472" i="1" s="1"/>
  <c r="I1473" i="1"/>
  <c r="H1494" i="1"/>
  <c r="G149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H1441" i="1"/>
  <c r="G1441" i="1"/>
  <c r="I1441" i="1" s="1"/>
  <c r="J1441" i="1"/>
  <c r="H1445" i="1"/>
  <c r="G1445" i="1"/>
  <c r="I1446" i="1"/>
  <c r="G1449" i="1"/>
  <c r="I1449" i="1" s="1"/>
  <c r="I1450" i="1"/>
  <c r="G1455" i="1"/>
  <c r="I1456" i="1"/>
  <c r="G1459" i="1"/>
  <c r="I1459" i="1" s="1"/>
  <c r="I1460" i="1"/>
  <c r="G1462" i="1"/>
  <c r="I1462" i="1" s="1"/>
  <c r="I1463" i="1"/>
  <c r="G1466" i="1"/>
  <c r="I1466" i="1" s="1"/>
  <c r="I1467" i="1"/>
  <c r="I1471" i="1"/>
  <c r="G1474" i="1"/>
  <c r="I1474" i="1" s="1"/>
  <c r="H1534" i="1"/>
  <c r="G1534" i="1"/>
  <c r="H1550" i="1"/>
  <c r="G1550" i="1"/>
  <c r="H1566" i="1"/>
  <c r="G1566" i="1"/>
  <c r="H1440" i="1"/>
  <c r="I1440" i="1" s="1"/>
  <c r="H1442" i="1"/>
  <c r="I1442" i="1" s="1"/>
  <c r="H1444" i="1"/>
  <c r="I1444" i="1" s="1"/>
  <c r="H1501" i="1"/>
  <c r="G1501" i="1"/>
  <c r="H1530" i="1"/>
  <c r="G1530" i="1"/>
  <c r="H1546" i="1"/>
  <c r="G1546" i="1"/>
  <c r="H1562" i="1"/>
  <c r="G1562" i="1"/>
  <c r="H1578" i="1"/>
  <c r="G1578" i="1"/>
  <c r="F50" i="4"/>
  <c r="F363" i="4"/>
  <c r="E420" i="4"/>
  <c r="J1446" i="1"/>
  <c r="J1448" i="1"/>
  <c r="J1450" i="1"/>
  <c r="J1452" i="1"/>
  <c r="J1456" i="1"/>
  <c r="J1458" i="1"/>
  <c r="J1460" i="1"/>
  <c r="J1463" i="1"/>
  <c r="J1465" i="1"/>
  <c r="J1467" i="1"/>
  <c r="J1471" i="1"/>
  <c r="J1473" i="1"/>
  <c r="J1476" i="1"/>
  <c r="J1478" i="1"/>
  <c r="H1485" i="1"/>
  <c r="G1485" i="1"/>
  <c r="H1505" i="1"/>
  <c r="G1505" i="1"/>
  <c r="H1514" i="1"/>
  <c r="G1514" i="1"/>
  <c r="H1526" i="1"/>
  <c r="G1526" i="1"/>
  <c r="H1542" i="1"/>
  <c r="G1542" i="1"/>
  <c r="H1558" i="1"/>
  <c r="G1558" i="1"/>
  <c r="H1574" i="1"/>
  <c r="G1574" i="1"/>
  <c r="F643" i="4"/>
  <c r="D420" i="4"/>
  <c r="F421" i="4"/>
  <c r="G1482" i="1"/>
  <c r="H1489" i="1"/>
  <c r="G1489" i="1"/>
  <c r="H1493" i="1"/>
  <c r="G1493" i="1"/>
  <c r="G1502" i="1"/>
  <c r="H1506" i="1"/>
  <c r="G1506" i="1"/>
  <c r="H1510" i="1"/>
  <c r="G1510" i="1"/>
  <c r="H1522" i="1"/>
  <c r="G1522" i="1"/>
  <c r="H1538" i="1"/>
  <c r="G1538" i="1"/>
  <c r="H1554" i="1"/>
  <c r="G1554" i="1"/>
  <c r="H1570" i="1"/>
  <c r="G1570" i="1"/>
  <c r="D350" i="4"/>
  <c r="F152" i="4"/>
  <c r="D407" i="4"/>
  <c r="D133" i="4"/>
  <c r="D215" i="4"/>
  <c r="E252" i="4"/>
  <c r="D248" i="1" s="1"/>
  <c r="D263" i="4"/>
  <c r="E311" i="4"/>
  <c r="D306" i="1" s="1"/>
  <c r="F416" i="4"/>
  <c r="D459" i="4"/>
  <c r="D529" i="4"/>
  <c r="D593" i="4"/>
  <c r="E143" i="9"/>
  <c r="B143" i="9" s="1"/>
  <c r="F8" i="5"/>
  <c r="D7" i="5"/>
  <c r="F45" i="5"/>
  <c r="H307" i="9"/>
  <c r="E176" i="5"/>
  <c r="D42" i="8"/>
  <c r="G1509" i="1"/>
  <c r="G1513" i="1"/>
  <c r="G1521" i="1"/>
  <c r="G1525" i="1"/>
  <c r="G1529" i="1"/>
  <c r="G1533" i="1"/>
  <c r="G1537" i="1"/>
  <c r="G1541" i="1"/>
  <c r="G1545" i="1"/>
  <c r="G1549" i="1"/>
  <c r="G1553" i="1"/>
  <c r="G1557" i="1"/>
  <c r="G1561" i="1"/>
  <c r="G1565" i="1"/>
  <c r="G1569" i="1"/>
  <c r="G1573" i="1"/>
  <c r="G1577" i="1"/>
  <c r="H21" i="9"/>
  <c r="D196" i="4"/>
  <c r="D580" i="4"/>
  <c r="F5" i="6"/>
  <c r="F603" i="4"/>
  <c r="F63" i="5"/>
  <c r="G307" i="9"/>
  <c r="F177" i="5"/>
  <c r="D69" i="5"/>
  <c r="F180" i="5"/>
  <c r="F190" i="5"/>
  <c r="D206" i="5"/>
  <c r="D35" i="6"/>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2" i="9"/>
  <c r="E192" i="9" s="1"/>
  <c r="B192" i="9" s="1"/>
  <c r="G166" i="9"/>
  <c r="H165" i="9"/>
  <c r="G191" i="9"/>
  <c r="E191" i="9" s="1"/>
  <c r="B191" i="9" s="1"/>
  <c r="G189" i="9"/>
  <c r="E189" i="9" s="1"/>
  <c r="B189" i="9" s="1"/>
  <c r="G165" i="9"/>
  <c r="G164" i="9"/>
  <c r="E164" i="9" s="1"/>
  <c r="B164" i="9" s="1"/>
  <c r="G163" i="9"/>
  <c r="E163" i="9" s="1"/>
  <c r="B163" i="9" s="1"/>
  <c r="G162" i="9"/>
  <c r="E162" i="9" s="1"/>
  <c r="B162" i="9" s="1"/>
  <c r="G161" i="9"/>
  <c r="E161" i="9" s="1"/>
  <c r="B161" i="9" s="1"/>
  <c r="I10" i="9"/>
  <c r="E289" i="9"/>
  <c r="B289" i="9" s="1"/>
  <c r="F10" i="6"/>
  <c r="F94" i="6"/>
  <c r="E309" i="9"/>
  <c r="B309" i="9" s="1"/>
  <c r="E285" i="9"/>
  <c r="B285" i="9" s="1"/>
  <c r="E297" i="9"/>
  <c r="B297" i="9" s="1"/>
  <c r="B226" i="9"/>
  <c r="B234" i="9"/>
  <c r="B242" i="9"/>
  <c r="B250" i="9"/>
  <c r="B258" i="9"/>
  <c r="B266" i="9"/>
  <c r="B273" i="9"/>
  <c r="E293" i="9"/>
  <c r="B293" i="9" s="1"/>
  <c r="B216" i="9"/>
  <c r="B224" i="9"/>
  <c r="B232" i="9"/>
  <c r="B240" i="9"/>
  <c r="B248" i="9"/>
  <c r="B256" i="9"/>
  <c r="B264" i="9"/>
  <c r="F267" i="9"/>
  <c r="B267" i="9" s="1"/>
  <c r="B282" i="9"/>
  <c r="C1215" i="1" l="1"/>
  <c r="H1236" i="1"/>
  <c r="H23" i="3"/>
  <c r="C1214" i="1"/>
  <c r="G991" i="1"/>
  <c r="G1222" i="1"/>
  <c r="E237" i="5"/>
  <c r="I23" i="3" s="1"/>
  <c r="F245" i="5"/>
  <c r="F238" i="5"/>
  <c r="H1215" i="1"/>
  <c r="G1215" i="1"/>
  <c r="G315" i="9"/>
  <c r="E315" i="9" s="1"/>
  <c r="B315" i="9" s="1"/>
  <c r="C1436" i="1"/>
  <c r="H29" i="3"/>
  <c r="G1453" i="1"/>
  <c r="I1455" i="1"/>
  <c r="I29" i="3"/>
  <c r="D1436" i="1"/>
  <c r="H997" i="1"/>
  <c r="D43" i="8"/>
  <c r="G312" i="9" s="1"/>
  <c r="E312" i="9" s="1"/>
  <c r="B312" i="9" s="1"/>
  <c r="H1524" i="1"/>
  <c r="G1499" i="1"/>
  <c r="H19" i="9"/>
  <c r="E19" i="9" s="1"/>
  <c r="B19" i="9" s="1"/>
  <c r="H1065" i="1"/>
  <c r="E68" i="5"/>
  <c r="I21" i="3" s="1"/>
  <c r="G637" i="1"/>
  <c r="F252" i="4"/>
  <c r="E307" i="9"/>
  <c r="B307" i="9" s="1"/>
  <c r="D990" i="1"/>
  <c r="F12" i="5"/>
  <c r="H411" i="1"/>
  <c r="G411" i="1"/>
  <c r="G638" i="1"/>
  <c r="H638" i="1"/>
  <c r="H269" i="1"/>
  <c r="G269" i="1"/>
  <c r="F163" i="4"/>
  <c r="G159" i="1"/>
  <c r="G21" i="9"/>
  <c r="E151" i="4"/>
  <c r="E289" i="4" s="1"/>
  <c r="H130" i="1"/>
  <c r="G130" i="1"/>
  <c r="G102" i="1"/>
  <c r="H102" i="1"/>
  <c r="E6" i="4"/>
  <c r="D2" i="1" s="1"/>
  <c r="H46" i="1"/>
  <c r="G46" i="1"/>
  <c r="E350" i="4"/>
  <c r="F350" i="4" s="1"/>
  <c r="H346" i="1"/>
  <c r="G346" i="1"/>
  <c r="F351" i="4"/>
  <c r="H645" i="1"/>
  <c r="G645" i="1"/>
  <c r="E165" i="9"/>
  <c r="B165" i="9" s="1"/>
  <c r="E166" i="9"/>
  <c r="B166" i="9" s="1"/>
  <c r="F35" i="6"/>
  <c r="H25" i="3"/>
  <c r="C1329" i="1"/>
  <c r="F69" i="5"/>
  <c r="D68" i="5"/>
  <c r="D6" i="5" s="1"/>
  <c r="C1047" i="1"/>
  <c r="F580" i="4"/>
  <c r="C574" i="1"/>
  <c r="F593" i="4"/>
  <c r="C587" i="1"/>
  <c r="H306" i="1"/>
  <c r="G306" i="1"/>
  <c r="F133" i="4"/>
  <c r="C129" i="1"/>
  <c r="E298" i="4"/>
  <c r="E635" i="4"/>
  <c r="D629" i="1" s="1"/>
  <c r="D414" i="1"/>
  <c r="G310" i="9"/>
  <c r="E310" i="9" s="1"/>
  <c r="B310" i="9" s="1"/>
  <c r="F206" i="5"/>
  <c r="C1183" i="1"/>
  <c r="D176" i="5"/>
  <c r="D141" i="6"/>
  <c r="F196" i="4"/>
  <c r="C192" i="1"/>
  <c r="K1450" i="9"/>
  <c r="I34" i="3"/>
  <c r="C1517" i="1"/>
  <c r="F7" i="5"/>
  <c r="H20" i="3"/>
  <c r="C985" i="1"/>
  <c r="F529" i="4"/>
  <c r="D528" i="4"/>
  <c r="C523" i="1"/>
  <c r="F263" i="4"/>
  <c r="C259" i="1"/>
  <c r="F311" i="4"/>
  <c r="F420" i="4"/>
  <c r="D635" i="4"/>
  <c r="C414" i="1"/>
  <c r="D6" i="4"/>
  <c r="D151" i="4"/>
  <c r="G317" i="9"/>
  <c r="E317" i="9" s="1"/>
  <c r="E21" i="9"/>
  <c r="I22" i="3"/>
  <c r="D1153" i="1"/>
  <c r="F459" i="4"/>
  <c r="C453" i="1"/>
  <c r="G248" i="1"/>
  <c r="H248" i="1"/>
  <c r="E636" i="4"/>
  <c r="D630" i="1" s="1"/>
  <c r="I1443" i="1"/>
  <c r="F129" i="6"/>
  <c r="C1423" i="1"/>
  <c r="I35" i="3"/>
  <c r="C1518" i="1"/>
  <c r="I20" i="3"/>
  <c r="D985" i="1"/>
  <c r="F215" i="4"/>
  <c r="C211" i="1"/>
  <c r="F407" i="4"/>
  <c r="C402" i="1"/>
  <c r="D408" i="4"/>
  <c r="C345" i="1"/>
  <c r="I16" i="3"/>
  <c r="D1214" i="1" l="1"/>
  <c r="E175" i="5"/>
  <c r="D1152" i="1" s="1"/>
  <c r="F237" i="5"/>
  <c r="H1214" i="1"/>
  <c r="G1214" i="1"/>
  <c r="E314" i="9"/>
  <c r="I10" i="3" s="1"/>
  <c r="H1436" i="1"/>
  <c r="G1436" i="1"/>
  <c r="G313" i="9"/>
  <c r="E313" i="9" s="1"/>
  <c r="B313" i="9" s="1"/>
  <c r="E6" i="5"/>
  <c r="H278" i="9" s="1"/>
  <c r="D1046" i="1"/>
  <c r="G990" i="1"/>
  <c r="H990" i="1"/>
  <c r="E290" i="4"/>
  <c r="D286" i="1" s="1"/>
  <c r="I17" i="3"/>
  <c r="D147" i="1"/>
  <c r="E412" i="4"/>
  <c r="D407" i="1" s="1"/>
  <c r="D345" i="1"/>
  <c r="H345" i="1" s="1"/>
  <c r="E408" i="4"/>
  <c r="D403" i="1" s="1"/>
  <c r="H1518" i="1"/>
  <c r="G1518" i="1"/>
  <c r="E316" i="9"/>
  <c r="B317" i="9"/>
  <c r="F141" i="6"/>
  <c r="H28" i="3"/>
  <c r="C1435" i="1"/>
  <c r="F68" i="5"/>
  <c r="H21" i="3"/>
  <c r="C1046" i="1"/>
  <c r="D984" i="1"/>
  <c r="F408" i="4"/>
  <c r="C403" i="1"/>
  <c r="B21" i="9"/>
  <c r="H523" i="1"/>
  <c r="G523" i="1"/>
  <c r="E639" i="4"/>
  <c r="D290" i="4"/>
  <c r="D412" i="4"/>
  <c r="F6" i="4"/>
  <c r="H16" i="3"/>
  <c r="C2" i="1"/>
  <c r="D636" i="4"/>
  <c r="F528" i="4"/>
  <c r="C522" i="1"/>
  <c r="F6" i="5"/>
  <c r="C984" i="1"/>
  <c r="H1423" i="1"/>
  <c r="G1423" i="1"/>
  <c r="H17" i="3"/>
  <c r="D289" i="4"/>
  <c r="F151" i="4"/>
  <c r="C147" i="1"/>
  <c r="H414" i="1"/>
  <c r="G414" i="1"/>
  <c r="H259" i="1"/>
  <c r="G259" i="1"/>
  <c r="D175" i="5"/>
  <c r="G278" i="9" s="1"/>
  <c r="F176" i="5"/>
  <c r="H22" i="3"/>
  <c r="C1153" i="1"/>
  <c r="E291" i="4"/>
  <c r="D287" i="1" s="1"/>
  <c r="E413" i="4"/>
  <c r="D285" i="1"/>
  <c r="G574" i="1"/>
  <c r="H574" i="1"/>
  <c r="G211" i="1"/>
  <c r="H211" i="1"/>
  <c r="G453" i="1"/>
  <c r="H453" i="1"/>
  <c r="F635" i="4"/>
  <c r="C629" i="1"/>
  <c r="H985" i="1"/>
  <c r="G985" i="1"/>
  <c r="H1517" i="1"/>
  <c r="G1517" i="1"/>
  <c r="H11" i="3"/>
  <c r="H192" i="1"/>
  <c r="G192" i="1"/>
  <c r="H1183" i="1"/>
  <c r="G1183" i="1"/>
  <c r="H1329" i="1"/>
  <c r="G1329" i="1"/>
  <c r="H9" i="3"/>
  <c r="E407" i="4"/>
  <c r="D402" i="1" s="1"/>
  <c r="H402" i="1" s="1"/>
  <c r="D293" i="1"/>
  <c r="F298" i="4"/>
  <c r="G129" i="1"/>
  <c r="H129" i="1"/>
  <c r="H587" i="1"/>
  <c r="G587" i="1"/>
  <c r="H1047" i="1"/>
  <c r="G1047" i="1"/>
  <c r="E311" i="9" l="1"/>
  <c r="E278" i="9"/>
  <c r="B278" i="9" s="1"/>
  <c r="E414" i="4"/>
  <c r="D409" i="1" s="1"/>
  <c r="G345" i="1"/>
  <c r="G1153" i="1"/>
  <c r="H1153" i="1"/>
  <c r="H984" i="1"/>
  <c r="G984" i="1"/>
  <c r="H522" i="1"/>
  <c r="G522" i="1"/>
  <c r="K3" i="9"/>
  <c r="I9" i="3"/>
  <c r="G402" i="1"/>
  <c r="D633" i="1"/>
  <c r="H1435" i="1"/>
  <c r="G1435" i="1"/>
  <c r="N3" i="9"/>
  <c r="I11" i="3"/>
  <c r="G147" i="1"/>
  <c r="H147" i="1"/>
  <c r="H629" i="1"/>
  <c r="G629" i="1"/>
  <c r="E640" i="4"/>
  <c r="E415" i="4"/>
  <c r="D410" i="1" s="1"/>
  <c r="D408" i="1"/>
  <c r="D291" i="4"/>
  <c r="F289" i="4"/>
  <c r="D413" i="4"/>
  <c r="C285" i="1"/>
  <c r="F636" i="4"/>
  <c r="C630" i="1"/>
  <c r="D639" i="4"/>
  <c r="D414" i="4"/>
  <c r="F412" i="4"/>
  <c r="C407" i="1"/>
  <c r="H403" i="1"/>
  <c r="G403" i="1"/>
  <c r="H1046" i="1"/>
  <c r="G1046" i="1"/>
  <c r="H293" i="1"/>
  <c r="G293" i="1"/>
  <c r="F175" i="5"/>
  <c r="C1152" i="1"/>
  <c r="G284" i="9"/>
  <c r="E284" i="9" s="1"/>
  <c r="B284" i="9" s="1"/>
  <c r="H2" i="1"/>
  <c r="G2" i="1"/>
  <c r="F290" i="4"/>
  <c r="C286" i="1"/>
  <c r="D641" i="4" l="1"/>
  <c r="F639" i="4"/>
  <c r="C633" i="1"/>
  <c r="D640" i="4"/>
  <c r="D415" i="4"/>
  <c r="F413" i="4"/>
  <c r="C408" i="1"/>
  <c r="G1152" i="1"/>
  <c r="H1152" i="1"/>
  <c r="G407" i="1"/>
  <c r="H407" i="1"/>
  <c r="H630" i="1"/>
  <c r="G630" i="1"/>
  <c r="E642" i="4"/>
  <c r="D634" i="1"/>
  <c r="G286" i="1"/>
  <c r="H286" i="1"/>
  <c r="F291" i="4"/>
  <c r="C287" i="1"/>
  <c r="F414" i="4"/>
  <c r="C409" i="1"/>
  <c r="H285" i="1"/>
  <c r="G285" i="1"/>
  <c r="E641" i="4"/>
  <c r="H8" i="3"/>
  <c r="E277" i="9"/>
  <c r="D642" i="4" l="1"/>
  <c r="F640" i="4"/>
  <c r="C634" i="1"/>
  <c r="E645" i="4"/>
  <c r="D635" i="1"/>
  <c r="F415" i="4"/>
  <c r="C410" i="1"/>
  <c r="D645" i="4"/>
  <c r="F641" i="4"/>
  <c r="C635" i="1"/>
  <c r="H287" i="1"/>
  <c r="G287" i="1"/>
  <c r="G408" i="1"/>
  <c r="H408" i="1"/>
  <c r="H633" i="1"/>
  <c r="G633" i="1"/>
  <c r="M3" i="9"/>
  <c r="I8" i="3"/>
  <c r="H409" i="1"/>
  <c r="G409" i="1"/>
  <c r="E646" i="4"/>
  <c r="D636" i="1"/>
  <c r="F645" i="4" l="1"/>
  <c r="H18" i="3"/>
  <c r="C639" i="1"/>
  <c r="I18" i="3"/>
  <c r="D639" i="1"/>
  <c r="G410" i="1"/>
  <c r="H410" i="1"/>
  <c r="H634" i="1"/>
  <c r="G634" i="1"/>
  <c r="I19" i="3"/>
  <c r="D640" i="1"/>
  <c r="H635" i="1"/>
  <c r="G635" i="1"/>
  <c r="D646" i="4"/>
  <c r="F642" i="4"/>
  <c r="C636" i="1"/>
  <c r="G276" i="9"/>
  <c r="E276" i="9" s="1"/>
  <c r="B276" i="9" s="1"/>
  <c r="H636" i="1" l="1"/>
  <c r="G636" i="1"/>
  <c r="H7" i="3"/>
  <c r="H639" i="1"/>
  <c r="G639" i="1"/>
  <c r="F646" i="4"/>
  <c r="H19" i="3"/>
  <c r="C640" i="1"/>
  <c r="G640" i="1" l="1"/>
  <c r="H640" i="1"/>
  <c r="J3" i="9"/>
  <c r="G274" i="9" l="1"/>
  <c r="M272" i="9"/>
  <c r="H274" i="9"/>
  <c r="L272" i="9"/>
  <c r="H18" i="9"/>
  <c r="G18" i="9"/>
  <c r="J5" i="9"/>
  <c r="L16" i="9"/>
  <c r="K9" i="9"/>
  <c r="L15" i="9"/>
  <c r="K6" i="9"/>
  <c r="J11" i="9"/>
  <c r="I17" i="9"/>
  <c r="K7" i="9"/>
  <c r="J12" i="9"/>
  <c r="I6" i="9"/>
  <c r="K12" i="9"/>
  <c r="G17" i="9"/>
  <c r="K5" i="9"/>
  <c r="J10" i="9"/>
  <c r="M16" i="9"/>
  <c r="J7" i="9"/>
  <c r="I12" i="9"/>
  <c r="J8" i="9"/>
  <c r="I13" i="9"/>
  <c r="K8" i="9"/>
  <c r="J13" i="9"/>
  <c r="J6" i="9"/>
  <c r="I11" i="9"/>
  <c r="H17" i="9"/>
  <c r="I8" i="9"/>
  <c r="M15" i="9"/>
  <c r="G15" i="9"/>
  <c r="J17" i="9"/>
  <c r="I9" i="9"/>
  <c r="J9" i="9"/>
  <c r="H15" i="9"/>
  <c r="I7" i="9"/>
  <c r="K13" i="9"/>
  <c r="K10" i="9"/>
  <c r="G16" i="9"/>
  <c r="I5" i="9"/>
  <c r="K11" i="9"/>
  <c r="H16" i="9"/>
  <c r="E7" i="9" l="1"/>
  <c r="B7" i="9" s="1"/>
  <c r="E18" i="9"/>
  <c r="B18" i="9" s="1"/>
  <c r="F16" i="9"/>
  <c r="E5" i="9"/>
  <c r="B5" i="9" s="1"/>
  <c r="F272" i="9"/>
  <c r="B272" i="9" s="1"/>
  <c r="E12" i="9"/>
  <c r="B12" i="9" s="1"/>
  <c r="E9" i="9"/>
  <c r="B9" i="9" s="1"/>
  <c r="E8" i="9"/>
  <c r="B8" i="9" s="1"/>
  <c r="E10" i="9"/>
  <c r="B10" i="9" s="1"/>
  <c r="E6" i="9"/>
  <c r="B6" i="9" s="1"/>
  <c r="E17" i="9"/>
  <c r="B17" i="9" s="1"/>
  <c r="F15" i="9"/>
  <c r="E16" i="9"/>
  <c r="E15" i="9"/>
  <c r="E11" i="9"/>
  <c r="B11" i="9" s="1"/>
  <c r="E13" i="9"/>
  <c r="B13" i="9" s="1"/>
  <c r="E274" i="9"/>
  <c r="B16" i="9" l="1"/>
  <c r="F20" i="9"/>
  <c r="F14" i="9"/>
  <c r="B274" i="9"/>
  <c r="E20" i="9"/>
  <c r="I7" i="3" s="1"/>
  <c r="E14" i="9"/>
  <c r="B1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<sst xmlns="http://schemas.openxmlformats.org/spreadsheetml/2006/main" count="4369" uniqueCount="3421">
  <si>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</si>
  <si>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</si>
  <si>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</si>
  <si>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</si>
  <si>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</si>
  <si>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</si>
  <si>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</si>
  <si>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</si>
  <si>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</si>
  <si>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</si>
  <si>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</si>
  <si>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</si>
  <si>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</si>
  <si>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</si>
  <si>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</si>
  <si>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</si>
  <si>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</si>
  <si>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</si>
  <si>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</si>
  <si>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</si>
  <si>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</si>
  <si>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</si>
  <si>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</si>
  <si>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</si>
  <si>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</si>
  <si>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</si>
  <si>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</si>
  <si>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</si>
  <si>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</si>
  <si>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</si>
  <si>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</si>
  <si>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HRVATSKI ZAVOD ZA MIROVINSKO OSIGURANJE</t>
  </si>
  <si>
    <t>BILANCA</t>
  </si>
  <si>
    <t>RAS funkcijski</t>
  </si>
  <si>
    <t>Razina:</t>
  </si>
  <si>
    <t>41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</si>
  <si>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</si>
  <si>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</si>
  <si>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</si>
  <si>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</si>
  <si>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</si>
  <si>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</si>
  <si>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</si>
  <si>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</si>
  <si>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</si>
  <si>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</si>
  <si>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</si>
  <si>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</si>
  <si>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</si>
  <si>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23911 - HRVATSKI ZAVOD ZA MIROVINSKO OSIGURANJE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</si>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</sst>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6487641158.8400002</v>
      </c>
      <c r="D2" s="6">
        <f>'PR-RAS'!E6</f>
        <v>7472111715.8799992</v>
      </c>
      <c r="E2" s="6">
        <v>0</v>
      </c>
      <c r="F2" s="6">
        <v>0</v>
      </c>
      <c r="G2" s="7">
        <f t="shared" ref="G2:G264" si="0">(B2/1000)*(C2*1+D2*2)</f>
        <v>21431864.590599999</v>
      </c>
      <c r="H2" s="7">
        <f t="shared" ref="H2:H264" si="1">ABS(C2-ROUND(C2,0))+ABS(D2-ROUND(D2,0))</f>
        <v>0.28000068664550781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3801827186.3899999</v>
      </c>
      <c r="D40" s="1">
        <f>'PR-RAS'!E44</f>
        <v>4384075736.3199997</v>
      </c>
      <c r="E40" s="1">
        <v>0</v>
      </c>
      <c r="F40" s="1">
        <v>0</v>
      </c>
      <c r="G40" s="2">
        <f t="shared" si="0"/>
        <v>490229167.70216995</v>
      </c>
      <c r="H40" s="2">
        <f t="shared" si="1"/>
        <v>0.70999956130981445</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3801827186.3899999</v>
      </c>
      <c r="D44" s="1">
        <f>'PR-RAS'!E48</f>
        <v>4384075736.3199997</v>
      </c>
      <c r="E44" s="1">
        <v>0</v>
      </c>
      <c r="F44" s="1">
        <v>0</v>
      </c>
      <c r="G44" s="2">
        <f t="shared" si="0"/>
        <v>540509082.33828986</v>
      </c>
      <c r="H44" s="2">
        <f t="shared" si="1"/>
        <v>0.70999956130981445</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1417518.3199999998</v>
      </c>
      <c r="D46" s="1">
        <f>'PR-RAS'!E50</f>
        <v>1522062.1</v>
      </c>
      <c r="E46" s="1">
        <v>0</v>
      </c>
      <c r="F46" s="1">
        <v>0</v>
      </c>
      <c r="G46" s="2">
        <f t="shared" si="0"/>
        <v>200773.91339999996</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1417518.3199999998</v>
      </c>
      <c r="D50" s="1">
        <f>'PR-RAS'!E54</f>
        <v>1522062.1</v>
      </c>
      <c r="E50" s="1">
        <v>0</v>
      </c>
      <c r="F50" s="1">
        <v>0</v>
      </c>
      <c r="G50" s="2">
        <f t="shared" si="0"/>
        <v>218620.48348</v>
      </c>
      <c r="H50" s="2">
        <f t="shared" si="1"/>
        <v>0.41999999992549419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288787.40000000002</v>
      </c>
      <c r="D53" s="1">
        <f>'PR-RAS'!E57</f>
        <v>724415.53</v>
      </c>
      <c r="E53" s="1">
        <v>0</v>
      </c>
      <c r="F53" s="1">
        <v>0</v>
      </c>
      <c r="G53" s="2">
        <f t="shared" si="0"/>
        <v>90356.159919999991</v>
      </c>
      <c r="H53" s="2">
        <f t="shared" si="1"/>
        <v>0.86999999999534339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1128730.92</v>
      </c>
      <c r="D54" s="1">
        <f>'PR-RAS'!E58</f>
        <v>797646.57</v>
      </c>
      <c r="E54" s="1">
        <v>0</v>
      </c>
      <c r="F54" s="1">
        <v>0</v>
      </c>
      <c r="G54" s="2">
        <f t="shared" si="0"/>
        <v>144373.27517999997</v>
      </c>
      <c r="H54" s="2">
        <f t="shared" si="1"/>
        <v>0.51000000012572855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10622746.98</v>
      </c>
      <c r="D78" s="1">
        <f>'PR-RAS'!E82</f>
        <v>0</v>
      </c>
      <c r="E78" s="1">
        <v>0</v>
      </c>
      <c r="F78" s="1">
        <v>0</v>
      </c>
      <c r="G78" s="2">
        <f t="shared" si="0"/>
        <v>817951.51746</v>
      </c>
      <c r="H78" s="2">
        <f t="shared" si="1"/>
        <v>1.9999999552965164E-2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10622746.98</v>
      </c>
      <c r="D79" s="1">
        <f>'PR-RAS'!E83</f>
        <v>0</v>
      </c>
      <c r="E79" s="1">
        <v>0</v>
      </c>
      <c r="F79" s="1">
        <v>0</v>
      </c>
      <c r="G79" s="2">
        <f t="shared" si="0"/>
        <v>828574.26444000006</v>
      </c>
      <c r="H79" s="2">
        <f t="shared" si="1"/>
        <v>1.9999999552965164E-2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2449.31</v>
      </c>
      <c r="D83" s="1">
        <f>'PR-RAS'!E87</f>
        <v>0</v>
      </c>
      <c r="E83" s="1">
        <v>0</v>
      </c>
      <c r="F83" s="1">
        <v>0</v>
      </c>
      <c r="G83" s="2">
        <f t="shared" si="0"/>
        <v>200.84342000000001</v>
      </c>
      <c r="H83" s="2">
        <f t="shared" si="1"/>
        <v>0.30999999999994543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10620297.67</v>
      </c>
      <c r="D85" s="1">
        <f>'PR-RAS'!E89</f>
        <v>0</v>
      </c>
      <c r="E85" s="1">
        <v>0</v>
      </c>
      <c r="F85" s="1">
        <v>0</v>
      </c>
      <c r="G85" s="2">
        <f t="shared" si="0"/>
        <v>892105.00427999999</v>
      </c>
      <c r="H85" s="2">
        <f t="shared" si="1"/>
        <v>0.33000000007450581</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101876.91</v>
      </c>
      <c r="D102" s="1">
        <f>'PR-RAS'!E106</f>
        <v>20328.509999999998</v>
      </c>
      <c r="E102" s="1">
        <v>0</v>
      </c>
      <c r="F102" s="1">
        <v>0</v>
      </c>
      <c r="G102" s="2">
        <f t="shared" si="0"/>
        <v>14395.92693</v>
      </c>
      <c r="H102" s="2">
        <f t="shared" si="1"/>
        <v>0.57999999999810825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101876.91</v>
      </c>
      <c r="D108" s="1">
        <f>'PR-RAS'!E112</f>
        <v>20328.509999999998</v>
      </c>
      <c r="E108" s="1">
        <v>0</v>
      </c>
      <c r="F108" s="1">
        <v>0</v>
      </c>
      <c r="G108" s="2">
        <f t="shared" si="0"/>
        <v>15251.130509999999</v>
      </c>
      <c r="H108" s="2">
        <f t="shared" si="1"/>
        <v>0.57999999999810825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101876.91</v>
      </c>
      <c r="D113" s="1">
        <f>'PR-RAS'!E117</f>
        <v>20328.509999999998</v>
      </c>
      <c r="E113" s="1">
        <v>0</v>
      </c>
      <c r="F113" s="1">
        <v>0</v>
      </c>
      <c r="G113" s="2">
        <f t="shared" si="0"/>
        <v>15963.800159999999</v>
      </c>
      <c r="H113" s="2">
        <f t="shared" si="1"/>
        <v>0.57999999999810825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378312.11</v>
      </c>
      <c r="D120" s="1">
        <f>'PR-RAS'!E124</f>
        <v>359392.32</v>
      </c>
      <c r="E120" s="1">
        <v>0</v>
      </c>
      <c r="F120" s="1">
        <v>0</v>
      </c>
      <c r="G120" s="2">
        <f t="shared" si="0"/>
        <v>130554.51324999999</v>
      </c>
      <c r="H120" s="2">
        <f t="shared" si="1"/>
        <v>0.42999999999301508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378311.98</v>
      </c>
      <c r="D121" s="1">
        <f>'PR-RAS'!E125</f>
        <v>359392.32</v>
      </c>
      <c r="E121" s="1">
        <v>0</v>
      </c>
      <c r="F121" s="1">
        <v>0</v>
      </c>
      <c r="G121" s="2">
        <f t="shared" si="0"/>
        <v>131651.5944</v>
      </c>
      <c r="H121" s="2">
        <f t="shared" si="1"/>
        <v>0.34000000002561137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378311.98</v>
      </c>
      <c r="D123" s="1">
        <f>'PR-RAS'!E127</f>
        <v>359392.32</v>
      </c>
      <c r="E123" s="1">
        <v>0</v>
      </c>
      <c r="F123" s="1">
        <v>0</v>
      </c>
      <c r="G123" s="2">
        <f t="shared" si="0"/>
        <v>133845.78764000002</v>
      </c>
      <c r="H123" s="2">
        <f t="shared" si="1"/>
        <v>0.34000000002561137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0.13</v>
      </c>
      <c r="D124" s="1">
        <f>'PR-RAS'!E128</f>
        <v>0</v>
      </c>
      <c r="E124" s="1">
        <v>0</v>
      </c>
      <c r="F124" s="1">
        <v>0</v>
      </c>
      <c r="G124" s="2">
        <f t="shared" si="0"/>
        <v>1.5990000000000001E-2</v>
      </c>
      <c r="H124" s="2">
        <f t="shared" si="1"/>
        <v>0.13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0.13</v>
      </c>
      <c r="D126" s="1">
        <f>'PR-RAS'!E130</f>
        <v>0</v>
      </c>
      <c r="E126" s="1">
        <v>0</v>
      </c>
      <c r="F126" s="1">
        <v>0</v>
      </c>
      <c r="G126" s="2">
        <f t="shared" si="0"/>
        <v>1.6250000000000001E-2</v>
      </c>
      <c r="H126" s="2">
        <f t="shared" si="1"/>
        <v>0.13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2673293518.1300001</v>
      </c>
      <c r="D129" s="1">
        <f>'PR-RAS'!E133</f>
        <v>3086134196.6299996</v>
      </c>
      <c r="E129" s="1">
        <v>0</v>
      </c>
      <c r="F129" s="1">
        <v>0</v>
      </c>
      <c r="G129" s="2">
        <f t="shared" si="0"/>
        <v>1132231924.6579199</v>
      </c>
      <c r="H129" s="2">
        <f t="shared" si="1"/>
        <v>0.5000004768371582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2673293518.1300001</v>
      </c>
      <c r="D130" s="1">
        <f>'PR-RAS'!E134</f>
        <v>3086134196.6299996</v>
      </c>
      <c r="E130" s="1">
        <v>0</v>
      </c>
      <c r="F130" s="1">
        <v>0</v>
      </c>
      <c r="G130" s="2">
        <f t="shared" si="0"/>
        <v>1141077486.5693099</v>
      </c>
      <c r="H130" s="2">
        <f t="shared" si="1"/>
        <v>0.5000004768371582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2673185895.9400001</v>
      </c>
      <c r="D131" s="1">
        <f>'PR-RAS'!E135</f>
        <v>3086035887.2399998</v>
      </c>
      <c r="E131" s="1">
        <v>0</v>
      </c>
      <c r="F131" s="1">
        <v>0</v>
      </c>
      <c r="G131" s="2">
        <f t="shared" si="0"/>
        <v>1149883497.1546001</v>
      </c>
      <c r="H131" s="2">
        <f t="shared" si="1"/>
        <v>0.29999971389770508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107622.19</v>
      </c>
      <c r="D132" s="1">
        <f>'PR-RAS'!E136</f>
        <v>98309.39</v>
      </c>
      <c r="E132" s="1">
        <v>0</v>
      </c>
      <c r="F132" s="1">
        <v>0</v>
      </c>
      <c r="G132" s="2">
        <f t="shared" si="0"/>
        <v>39855.567069999997</v>
      </c>
      <c r="H132" s="2">
        <f t="shared" si="1"/>
        <v>0.58000000000174623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6467463714.2799997</v>
      </c>
      <c r="D147" s="1">
        <f>'PR-RAS'!E151</f>
        <v>7467794548.1300001</v>
      </c>
      <c r="E147" s="1">
        <v>0</v>
      </c>
      <c r="F147" s="1">
        <v>0</v>
      </c>
      <c r="G147" s="2">
        <f t="shared" si="0"/>
        <v>3124845710.33884</v>
      </c>
      <c r="H147" s="2">
        <f t="shared" si="1"/>
        <v>0.40999984741210938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46886764.630000003</v>
      </c>
      <c r="D148" s="1">
        <f>'PR-RAS'!E152</f>
        <v>57166732.500000007</v>
      </c>
      <c r="E148" s="1">
        <v>0</v>
      </c>
      <c r="F148" s="1">
        <v>0</v>
      </c>
      <c r="G148" s="2">
        <f t="shared" si="0"/>
        <v>23699373.755610004</v>
      </c>
      <c r="H148" s="2">
        <f t="shared" si="1"/>
        <v>0.86999998986721039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38979865.100000001</v>
      </c>
      <c r="D149" s="1">
        <f>'PR-RAS'!E153</f>
        <v>47401886.710000008</v>
      </c>
      <c r="E149" s="1">
        <v>0</v>
      </c>
      <c r="F149" s="1">
        <v>0</v>
      </c>
      <c r="G149" s="2">
        <f t="shared" si="0"/>
        <v>19799978.50096</v>
      </c>
      <c r="H149" s="2">
        <f t="shared" si="1"/>
        <v>0.38999999314546585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38788615.039999999</v>
      </c>
      <c r="D150" s="1">
        <f>'PR-RAS'!E154</f>
        <v>46000816.780000001</v>
      </c>
      <c r="E150" s="1">
        <v>0</v>
      </c>
      <c r="F150" s="1">
        <v>0</v>
      </c>
      <c r="G150" s="2">
        <f t="shared" si="0"/>
        <v>19487747.041399997</v>
      </c>
      <c r="H150" s="2">
        <f t="shared" si="1"/>
        <v>0.25999999791383743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13237.45</v>
      </c>
      <c r="D151" s="1">
        <f>'PR-RAS'!E155</f>
        <v>11394.84</v>
      </c>
      <c r="E151" s="1">
        <v>0</v>
      </c>
      <c r="F151" s="1">
        <v>0</v>
      </c>
      <c r="G151" s="2">
        <f t="shared" si="0"/>
        <v>5404.0695000000005</v>
      </c>
      <c r="H151" s="2">
        <f t="shared" si="1"/>
        <v>0.61000000000058208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178012.61</v>
      </c>
      <c r="D152" s="1">
        <f>'PR-RAS'!E156</f>
        <v>1389675.09</v>
      </c>
      <c r="E152" s="1">
        <v>0</v>
      </c>
      <c r="F152" s="1">
        <v>0</v>
      </c>
      <c r="G152" s="2">
        <f t="shared" si="0"/>
        <v>446561.78129000001</v>
      </c>
      <c r="H152" s="2">
        <f t="shared" si="1"/>
        <v>0.48000000009778887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1879431.04</v>
      </c>
      <c r="D154" s="1">
        <f>'PR-RAS'!E158</f>
        <v>2444865.4300000002</v>
      </c>
      <c r="E154" s="1">
        <v>0</v>
      </c>
      <c r="F154" s="1">
        <v>0</v>
      </c>
      <c r="G154" s="2">
        <f t="shared" si="0"/>
        <v>1035681.7707</v>
      </c>
      <c r="H154" s="2">
        <f t="shared" si="1"/>
        <v>0.47000000020489097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6027468.4900000002</v>
      </c>
      <c r="D155" s="1">
        <f>'PR-RAS'!E159</f>
        <v>7319980.3599999994</v>
      </c>
      <c r="E155" s="1">
        <v>0</v>
      </c>
      <c r="F155" s="1">
        <v>0</v>
      </c>
      <c r="G155" s="2">
        <f t="shared" si="0"/>
        <v>3182784.09834</v>
      </c>
      <c r="H155" s="2">
        <f t="shared" si="1"/>
        <v>0.84999999962747097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6019887.4900000002</v>
      </c>
      <c r="D157" s="1">
        <f>'PR-RAS'!E161</f>
        <v>7318696.0199999996</v>
      </c>
      <c r="E157" s="1">
        <v>0</v>
      </c>
      <c r="F157" s="1">
        <v>0</v>
      </c>
      <c r="G157" s="2">
        <f t="shared" si="0"/>
        <v>3222535.6066800002</v>
      </c>
      <c r="H157" s="2">
        <f t="shared" si="1"/>
        <v>0.50999999977648258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7581</v>
      </c>
      <c r="D158" s="1">
        <f>'PR-RAS'!E162</f>
        <v>1284.3399999999999</v>
      </c>
      <c r="E158" s="1">
        <v>0</v>
      </c>
      <c r="F158" s="1">
        <v>0</v>
      </c>
      <c r="G158" s="2">
        <f t="shared" si="0"/>
        <v>1593.4997600000002</v>
      </c>
      <c r="H158" s="2">
        <f t="shared" si="1"/>
        <v>0.33999999999991815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16025006.600000001</v>
      </c>
      <c r="D159" s="1">
        <f>'PR-RAS'!E163</f>
        <v>18572593.460000001</v>
      </c>
      <c r="E159" s="1">
        <v>0</v>
      </c>
      <c r="F159" s="1">
        <v>0</v>
      </c>
      <c r="G159" s="2">
        <f t="shared" si="0"/>
        <v>8400890.5761600006</v>
      </c>
      <c r="H159" s="2">
        <f t="shared" si="1"/>
        <v>0.85999999940395355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1339709.7800000003</v>
      </c>
      <c r="D160" s="1">
        <f>'PR-RAS'!E164</f>
        <v>1629113.17</v>
      </c>
      <c r="E160" s="1">
        <v>0</v>
      </c>
      <c r="F160" s="1">
        <v>0</v>
      </c>
      <c r="G160" s="2">
        <f t="shared" si="0"/>
        <v>731071.84308000002</v>
      </c>
      <c r="H160" s="2">
        <f t="shared" si="1"/>
        <v>0.38999999966472387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63413.56</v>
      </c>
      <c r="D161" s="1">
        <f>'PR-RAS'!E165</f>
        <v>87212.26</v>
      </c>
      <c r="E161" s="1">
        <v>0</v>
      </c>
      <c r="F161" s="1">
        <v>0</v>
      </c>
      <c r="G161" s="2">
        <f t="shared" si="0"/>
        <v>38054.092799999999</v>
      </c>
      <c r="H161" s="2">
        <f t="shared" si="1"/>
        <v>0.69999999999708962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1206610.1100000001</v>
      </c>
      <c r="D162" s="1">
        <f>'PR-RAS'!E166</f>
        <v>1337929.6299999999</v>
      </c>
      <c r="E162" s="1">
        <v>0</v>
      </c>
      <c r="F162" s="1">
        <v>0</v>
      </c>
      <c r="G162" s="2">
        <f t="shared" si="0"/>
        <v>625077.56857</v>
      </c>
      <c r="H162" s="2">
        <f t="shared" si="1"/>
        <v>0.48000000021420419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64846.52</v>
      </c>
      <c r="D163" s="1">
        <f>'PR-RAS'!E167</f>
        <v>196281.19</v>
      </c>
      <c r="E163" s="1">
        <v>0</v>
      </c>
      <c r="F163" s="1">
        <v>0</v>
      </c>
      <c r="G163" s="2">
        <f t="shared" si="0"/>
        <v>74100.241800000003</v>
      </c>
      <c r="H163" s="2">
        <f t="shared" si="1"/>
        <v>0.67000000000552973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4839.59</v>
      </c>
      <c r="D164" s="1">
        <f>'PR-RAS'!E168</f>
        <v>7690.09</v>
      </c>
      <c r="E164" s="1">
        <v>0</v>
      </c>
      <c r="F164" s="1">
        <v>0</v>
      </c>
      <c r="G164" s="2">
        <f t="shared" si="0"/>
        <v>3295.82251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2251704.25</v>
      </c>
      <c r="D165" s="1">
        <f>'PR-RAS'!E169</f>
        <v>1882142.6600000004</v>
      </c>
      <c r="E165" s="1">
        <v>0</v>
      </c>
      <c r="F165" s="1">
        <v>0</v>
      </c>
      <c r="G165" s="2">
        <f t="shared" si="0"/>
        <v>986622.28948000004</v>
      </c>
      <c r="H165" s="2">
        <f t="shared" si="1"/>
        <v>0.58999999961815774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521576.33</v>
      </c>
      <c r="D166" s="1">
        <f>'PR-RAS'!E170</f>
        <v>692353.66</v>
      </c>
      <c r="E166" s="1">
        <v>0</v>
      </c>
      <c r="F166" s="1">
        <v>0</v>
      </c>
      <c r="G166" s="2">
        <f t="shared" si="0"/>
        <v>314536.80225000007</v>
      </c>
      <c r="H166" s="2">
        <f t="shared" si="1"/>
        <v>0.66999999998370185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1672997.73</v>
      </c>
      <c r="D168" s="1">
        <f>'PR-RAS'!E172</f>
        <v>1130674.6200000001</v>
      </c>
      <c r="E168" s="1">
        <v>0</v>
      </c>
      <c r="F168" s="1">
        <v>0</v>
      </c>
      <c r="G168" s="2">
        <f t="shared" si="0"/>
        <v>657035.94399000006</v>
      </c>
      <c r="H168" s="2">
        <f t="shared" si="1"/>
        <v>0.64999999990686774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38692.120000000003</v>
      </c>
      <c r="D169" s="1">
        <f>'PR-RAS'!E173</f>
        <v>48299.32</v>
      </c>
      <c r="E169" s="1">
        <v>0</v>
      </c>
      <c r="F169" s="1">
        <v>0</v>
      </c>
      <c r="G169" s="2">
        <f t="shared" si="0"/>
        <v>22728.847680000003</v>
      </c>
      <c r="H169" s="2">
        <f t="shared" si="1"/>
        <v>0.44000000000232831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13817.05</v>
      </c>
      <c r="D170" s="1">
        <f>'PR-RAS'!E174</f>
        <v>5971.83</v>
      </c>
      <c r="E170" s="1">
        <v>0</v>
      </c>
      <c r="F170" s="1">
        <v>0</v>
      </c>
      <c r="G170" s="2">
        <f t="shared" si="0"/>
        <v>4353.5599899999997</v>
      </c>
      <c r="H170" s="2">
        <f t="shared" si="1"/>
        <v>0.21999999999934516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4621.0200000000004</v>
      </c>
      <c r="D172" s="1">
        <f>'PR-RAS'!E176</f>
        <v>4843.2299999999996</v>
      </c>
      <c r="E172" s="1">
        <v>0</v>
      </c>
      <c r="F172" s="1">
        <v>0</v>
      </c>
      <c r="G172" s="2">
        <f t="shared" si="0"/>
        <v>2446.57908</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11740600.07</v>
      </c>
      <c r="D173" s="1">
        <f>'PR-RAS'!E177</f>
        <v>14315708.100000001</v>
      </c>
      <c r="E173" s="1">
        <v>0</v>
      </c>
      <c r="F173" s="1">
        <v>0</v>
      </c>
      <c r="G173" s="2">
        <f t="shared" si="0"/>
        <v>6943986.79844</v>
      </c>
      <c r="H173" s="2">
        <f t="shared" si="1"/>
        <v>0.17000000178813934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1894519.11</v>
      </c>
      <c r="D174" s="1">
        <f>'PR-RAS'!E178</f>
        <v>2296724.91</v>
      </c>
      <c r="E174" s="1">
        <v>0</v>
      </c>
      <c r="F174" s="1">
        <v>0</v>
      </c>
      <c r="G174" s="2">
        <f t="shared" si="0"/>
        <v>1122418.6248900001</v>
      </c>
      <c r="H174" s="2">
        <f t="shared" si="1"/>
        <v>0.19999999995343387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885531.35</v>
      </c>
      <c r="D175" s="1">
        <f>'PR-RAS'!E179</f>
        <v>1355612.85</v>
      </c>
      <c r="E175" s="1">
        <v>0</v>
      </c>
      <c r="F175" s="1">
        <v>0</v>
      </c>
      <c r="G175" s="2">
        <f t="shared" si="0"/>
        <v>625835.7267</v>
      </c>
      <c r="H175" s="2">
        <f t="shared" si="1"/>
        <v>0.49999999988358468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115588.04</v>
      </c>
      <c r="D176" s="1">
        <f>'PR-RAS'!E180</f>
        <v>157522.57</v>
      </c>
      <c r="E176" s="1">
        <v>0</v>
      </c>
      <c r="F176" s="1">
        <v>0</v>
      </c>
      <c r="G176" s="2">
        <f t="shared" si="0"/>
        <v>75360.806499999992</v>
      </c>
      <c r="H176" s="2">
        <f t="shared" si="1"/>
        <v>0.46999999998661224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529768.86</v>
      </c>
      <c r="D177" s="1">
        <f>'PR-RAS'!E181</f>
        <v>498285.48</v>
      </c>
      <c r="E177" s="1">
        <v>0</v>
      </c>
      <c r="F177" s="1">
        <v>0</v>
      </c>
      <c r="G177" s="2">
        <f t="shared" si="0"/>
        <v>268635.80831999995</v>
      </c>
      <c r="H177" s="2">
        <f t="shared" si="1"/>
        <v>0.61999999999534339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2989110.21</v>
      </c>
      <c r="D178" s="1">
        <f>'PR-RAS'!E182</f>
        <v>3951799.97</v>
      </c>
      <c r="E178" s="1">
        <v>0</v>
      </c>
      <c r="F178" s="1">
        <v>0</v>
      </c>
      <c r="G178" s="2">
        <f t="shared" si="0"/>
        <v>1928009.69655</v>
      </c>
      <c r="H178" s="2">
        <f t="shared" si="1"/>
        <v>0.23999999975785613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60630.46</v>
      </c>
      <c r="D179" s="1">
        <f>'PR-RAS'!E183</f>
        <v>144520.25</v>
      </c>
      <c r="E179" s="1">
        <v>0</v>
      </c>
      <c r="F179" s="1">
        <v>0</v>
      </c>
      <c r="G179" s="2">
        <f t="shared" si="0"/>
        <v>62241.43088</v>
      </c>
      <c r="H179" s="2">
        <f t="shared" si="1"/>
        <v>0.70999999999912689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210236.65</v>
      </c>
      <c r="D180" s="1">
        <f>'PR-RAS'!E184</f>
        <v>292803.49</v>
      </c>
      <c r="E180" s="1">
        <v>0</v>
      </c>
      <c r="F180" s="1">
        <v>0</v>
      </c>
      <c r="G180" s="2">
        <f t="shared" si="0"/>
        <v>142456.00977</v>
      </c>
      <c r="H180" s="2">
        <f t="shared" si="1"/>
        <v>0.83999999999650754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4013018.72</v>
      </c>
      <c r="D181" s="1">
        <f>'PR-RAS'!E185</f>
        <v>4377474.21</v>
      </c>
      <c r="E181" s="1">
        <v>0</v>
      </c>
      <c r="F181" s="1">
        <v>0</v>
      </c>
      <c r="G181" s="2">
        <f t="shared" si="0"/>
        <v>2298234.0852000001</v>
      </c>
      <c r="H181" s="2">
        <f t="shared" si="1"/>
        <v>0.48999999975785613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1042196.67</v>
      </c>
      <c r="D182" s="1">
        <f>'PR-RAS'!E186</f>
        <v>1240964.3700000001</v>
      </c>
      <c r="E182" s="1">
        <v>0</v>
      </c>
      <c r="F182" s="1">
        <v>0</v>
      </c>
      <c r="G182" s="2">
        <f t="shared" si="0"/>
        <v>637866.69920999999</v>
      </c>
      <c r="H182" s="2">
        <f t="shared" si="1"/>
        <v>0.70000000006984919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1202.26</v>
      </c>
      <c r="D183" s="1">
        <f>'PR-RAS'!E187</f>
        <v>0</v>
      </c>
      <c r="E183" s="1">
        <v>0</v>
      </c>
      <c r="F183" s="1">
        <v>0</v>
      </c>
      <c r="G183" s="2">
        <f t="shared" si="0"/>
        <v>218.81131999999999</v>
      </c>
      <c r="H183" s="2">
        <f t="shared" si="1"/>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691790.24000000011</v>
      </c>
      <c r="D184" s="1">
        <f>'PR-RAS'!E188</f>
        <v>745629.53</v>
      </c>
      <c r="E184" s="1">
        <v>0</v>
      </c>
      <c r="F184" s="1">
        <v>0</v>
      </c>
      <c r="G184" s="2">
        <f t="shared" si="0"/>
        <v>399498.02190000005</v>
      </c>
      <c r="H184" s="2">
        <f t="shared" si="1"/>
        <v>0.71000000007916242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21711.55</v>
      </c>
      <c r="D185" s="1">
        <f>'PR-RAS'!E189</f>
        <v>22411.08</v>
      </c>
      <c r="E185" s="1">
        <v>0</v>
      </c>
      <c r="F185" s="1">
        <v>0</v>
      </c>
      <c r="G185" s="2">
        <f t="shared" si="0"/>
        <v>12242.202640000001</v>
      </c>
      <c r="H185" s="2">
        <f t="shared" si="1"/>
        <v>0.53000000000247383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52696.81</v>
      </c>
      <c r="D186" s="1">
        <f>'PR-RAS'!E190</f>
        <v>49671.15</v>
      </c>
      <c r="E186" s="1">
        <v>0</v>
      </c>
      <c r="F186" s="1">
        <v>0</v>
      </c>
      <c r="G186" s="2">
        <f t="shared" si="0"/>
        <v>28127.235349999995</v>
      </c>
      <c r="H186" s="2">
        <f t="shared" si="1"/>
        <v>0.3400000000037835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33013.71</v>
      </c>
      <c r="D187" s="1">
        <f>'PR-RAS'!E191</f>
        <v>69157.460000000006</v>
      </c>
      <c r="E187" s="1">
        <v>0</v>
      </c>
      <c r="F187" s="1">
        <v>0</v>
      </c>
      <c r="G187" s="2">
        <f t="shared" si="0"/>
        <v>31867.125179999999</v>
      </c>
      <c r="H187" s="2">
        <f t="shared" si="1"/>
        <v>0.75000000000727596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10276.15</v>
      </c>
      <c r="D188" s="1">
        <f>'PR-RAS'!E192</f>
        <v>1364.94</v>
      </c>
      <c r="E188" s="1">
        <v>0</v>
      </c>
      <c r="F188" s="1">
        <v>0</v>
      </c>
      <c r="G188" s="2">
        <f t="shared" si="0"/>
        <v>2432.1276099999995</v>
      </c>
      <c r="H188" s="2">
        <f t="shared" si="1"/>
        <v>0.20999999999958163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58179.83</v>
      </c>
      <c r="D189" s="1">
        <f>'PR-RAS'!E193</f>
        <v>59420.29</v>
      </c>
      <c r="E189" s="1">
        <v>0</v>
      </c>
      <c r="F189" s="1">
        <v>0</v>
      </c>
      <c r="G189" s="2">
        <f t="shared" si="0"/>
        <v>33279.837079999998</v>
      </c>
      <c r="H189" s="2">
        <f t="shared" si="1"/>
        <v>0.45999999999912689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473551.03</v>
      </c>
      <c r="D190" s="1">
        <f>'PR-RAS'!E194</f>
        <v>486324.55</v>
      </c>
      <c r="E190" s="1">
        <v>0</v>
      </c>
      <c r="F190" s="1">
        <v>0</v>
      </c>
      <c r="G190" s="2">
        <f t="shared" si="0"/>
        <v>273331.82457</v>
      </c>
      <c r="H190" s="2">
        <f t="shared" si="1"/>
        <v>0.48000000003958121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42361.16</v>
      </c>
      <c r="D191" s="1">
        <f>'PR-RAS'!E195</f>
        <v>57280.06</v>
      </c>
      <c r="E191" s="1">
        <v>0</v>
      </c>
      <c r="F191" s="1">
        <v>0</v>
      </c>
      <c r="G191" s="2">
        <f t="shared" si="0"/>
        <v>29815.0432</v>
      </c>
      <c r="H191" s="2">
        <f t="shared" si="1"/>
        <v>0.22000000000116415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2609033.9999999995</v>
      </c>
      <c r="D192" s="1">
        <f>'PR-RAS'!E196</f>
        <v>2562621.8000000007</v>
      </c>
      <c r="E192" s="1">
        <v>0</v>
      </c>
      <c r="F192" s="1">
        <v>0</v>
      </c>
      <c r="G192" s="2">
        <f t="shared" si="0"/>
        <v>1477247.0216000003</v>
      </c>
      <c r="H192" s="2">
        <f t="shared" si="1"/>
        <v>0.19999999972060323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67886.149999999994</v>
      </c>
      <c r="D198" s="1">
        <f>'PR-RAS'!E202</f>
        <v>68899.95</v>
      </c>
      <c r="E198" s="1">
        <v>0</v>
      </c>
      <c r="F198" s="1">
        <v>0</v>
      </c>
      <c r="G198" s="2">
        <f t="shared" si="0"/>
        <v>40520.151850000002</v>
      </c>
      <c r="H198" s="2">
        <f t="shared" si="1"/>
        <v>0.19999999999708962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67886.149999999994</v>
      </c>
      <c r="D201" s="1">
        <f>'PR-RAS'!E205</f>
        <v>68899.95</v>
      </c>
      <c r="E201" s="1">
        <v>0</v>
      </c>
      <c r="F201" s="1">
        <v>0</v>
      </c>
      <c r="G201" s="2">
        <f t="shared" si="0"/>
        <v>41137.21</v>
      </c>
      <c r="H201" s="2">
        <f t="shared" si="1"/>
        <v>0.19999999999708962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2541147.8499999996</v>
      </c>
      <c r="D206" s="1">
        <f>'PR-RAS'!E210</f>
        <v>2493721.8500000006</v>
      </c>
      <c r="E206" s="1">
        <v>0</v>
      </c>
      <c r="F206" s="1">
        <v>0</v>
      </c>
      <c r="G206" s="2">
        <f t="shared" si="0"/>
        <v>1543361.2677500001</v>
      </c>
      <c r="H206" s="2">
        <f t="shared" si="1"/>
        <v>0.29999999981373549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2386533.63</v>
      </c>
      <c r="D207" s="1">
        <f>'PR-RAS'!E211</f>
        <v>2363415.37</v>
      </c>
      <c r="E207" s="1">
        <v>0</v>
      </c>
      <c r="F207" s="1">
        <v>0</v>
      </c>
      <c r="G207" s="2">
        <f t="shared" si="0"/>
        <v>1465353.0602199999</v>
      </c>
      <c r="H207" s="2">
        <f t="shared" si="1"/>
        <v>0.74000000022351742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1899.07</v>
      </c>
      <c r="D208" s="1">
        <f>'PR-RAS'!E212</f>
        <v>0</v>
      </c>
      <c r="E208" s="1">
        <v>0</v>
      </c>
      <c r="F208" s="1">
        <v>0</v>
      </c>
      <c r="G208" s="2">
        <f t="shared" si="0"/>
        <v>393.10748999999998</v>
      </c>
      <c r="H208" s="2">
        <f t="shared" si="1"/>
        <v>6.9999999999936335E-2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152705.85999999999</v>
      </c>
      <c r="D209" s="1">
        <f>'PR-RAS'!E213</f>
        <v>129844.74</v>
      </c>
      <c r="E209" s="1">
        <v>0</v>
      </c>
      <c r="F209" s="1">
        <v>0</v>
      </c>
      <c r="G209" s="2">
        <f t="shared" si="0"/>
        <v>85778.230719999992</v>
      </c>
      <c r="H209" s="2">
        <f t="shared" si="1"/>
        <v>0.40000000000873115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9.2899999999999991</v>
      </c>
      <c r="D210" s="1">
        <f>'PR-RAS'!E214</f>
        <v>461.74</v>
      </c>
      <c r="E210" s="1">
        <v>0</v>
      </c>
      <c r="F210" s="1">
        <v>0</v>
      </c>
      <c r="G210" s="2">
        <f t="shared" si="0"/>
        <v>194.94892999999999</v>
      </c>
      <c r="H210" s="2">
        <f t="shared" si="1"/>
        <v>0.54999999999999005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6401942909.0500002</v>
      </c>
      <c r="D248" s="1">
        <f>'PR-RAS'!E252</f>
        <v>7389492154.5199995</v>
      </c>
      <c r="E248" s="1">
        <v>0</v>
      </c>
      <c r="F248" s="1">
        <v>0</v>
      </c>
      <c r="G248" s="2">
        <f t="shared" si="0"/>
        <v>5231689022.8682299</v>
      </c>
      <c r="H248" s="2">
        <f t="shared" si="1"/>
        <v>0.53000068664550781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5161204983.0799999</v>
      </c>
      <c r="D249" s="1">
        <f>'PR-RAS'!E253</f>
        <v>6011764930.6499996</v>
      </c>
      <c r="E249" s="1">
        <v>0</v>
      </c>
      <c r="F249" s="1">
        <v>0</v>
      </c>
      <c r="G249" s="2">
        <f t="shared" si="0"/>
        <v>4261814241.4062395</v>
      </c>
      <c r="H249" s="2">
        <f t="shared" si="1"/>
        <v>0.43000030517578125</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5161204983.0799999</v>
      </c>
      <c r="D250" s="1">
        <f>'PR-RAS'!E254</f>
        <v>6011764930.6499996</v>
      </c>
      <c r="E250" s="1">
        <v>0</v>
      </c>
      <c r="F250" s="1">
        <v>0</v>
      </c>
      <c r="G250" s="2">
        <f t="shared" si="0"/>
        <v>4278998976.2506194</v>
      </c>
      <c r="H250" s="2">
        <f t="shared" si="1"/>
        <v>0.43000030517578125</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1240737925.97</v>
      </c>
      <c r="D255" s="1">
        <f>'PR-RAS'!E259</f>
        <v>1377727223.8699999</v>
      </c>
      <c r="E255" s="1">
        <v>0</v>
      </c>
      <c r="F255" s="1">
        <v>0</v>
      </c>
      <c r="G255" s="2">
        <f t="shared" si="0"/>
        <v>1015032862.92234</v>
      </c>
      <c r="H255" s="2">
        <f t="shared" si="1"/>
        <v>0.16000008583068848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1240737925.97</v>
      </c>
      <c r="D256" s="1">
        <f>'PR-RAS'!E260</f>
        <v>1377727223.8699999</v>
      </c>
      <c r="E256" s="1">
        <v>0</v>
      </c>
      <c r="F256" s="1">
        <v>0</v>
      </c>
      <c r="G256" s="2">
        <f t="shared" si="0"/>
        <v>1019029055.2960501</v>
      </c>
      <c r="H256" s="2">
        <f t="shared" si="1"/>
        <v>0.16000008583068848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445.85</v>
      </c>
      <c r="E259" s="1">
        <v>0</v>
      </c>
      <c r="F259" s="1">
        <v>0</v>
      </c>
      <c r="G259" s="2">
        <f t="shared" si="0"/>
        <v>230.05860000000001</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445.85</v>
      </c>
      <c r="E269" s="1">
        <v>0</v>
      </c>
      <c r="F269" s="1">
        <v>0</v>
      </c>
      <c r="G269" s="2">
        <f t="shared" si="8"/>
        <v>238.97560000000001</v>
      </c>
      <c r="H269" s="2">
        <f t="shared" si="9"/>
        <v>0.14999999999997726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445.85</v>
      </c>
      <c r="E270" s="1">
        <v>0</v>
      </c>
      <c r="F270" s="1">
        <v>0</v>
      </c>
      <c r="G270" s="2">
        <f t="shared" si="8"/>
        <v>239.86730000000003</v>
      </c>
      <c r="H270" s="2">
        <f t="shared" si="9"/>
        <v>0.14999999999997726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6467463714.2799997</v>
      </c>
      <c r="D285" s="1">
        <f>'PR-RAS'!E289</f>
        <v>7467794548.1300001</v>
      </c>
      <c r="E285" s="1">
        <v>0</v>
      </c>
      <c r="F285" s="1">
        <v>0</v>
      </c>
      <c r="G285" s="2">
        <f t="shared" si="8"/>
        <v>6078466998.1933594</v>
      </c>
      <c r="H285" s="2">
        <f t="shared" si="9"/>
        <v>0.40999984741210938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20177444.56000042</v>
      </c>
      <c r="D286" s="1">
        <f>'PR-RAS'!E290</f>
        <v>4317167.7499990463</v>
      </c>
      <c r="E286" s="1">
        <v>0</v>
      </c>
      <c r="F286" s="1">
        <v>0</v>
      </c>
      <c r="G286" s="2">
        <f t="shared" si="8"/>
        <v>8211357.317099575</v>
      </c>
      <c r="H286" s="2">
        <f t="shared" si="9"/>
        <v>0.69000053405761719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23975212.829999998</v>
      </c>
      <c r="D288" s="1">
        <f>'PR-RAS'!E292</f>
        <v>42954878.369999997</v>
      </c>
      <c r="E288" s="1">
        <v>0</v>
      </c>
      <c r="F288" s="1">
        <v>0</v>
      </c>
      <c r="G288" s="2">
        <f t="shared" si="8"/>
        <v>31536986.266589995</v>
      </c>
      <c r="H288" s="2">
        <f t="shared" si="9"/>
        <v>0.53999999910593033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79735741.769999996</v>
      </c>
      <c r="D290" s="1">
        <f>'PR-RAS'!E294</f>
        <v>69682777.189999998</v>
      </c>
      <c r="E290" s="1">
        <v>0</v>
      </c>
      <c r="F290" s="1">
        <v>0</v>
      </c>
      <c r="G290" s="2">
        <f t="shared" si="8"/>
        <v>63320274.587349989</v>
      </c>
      <c r="H290" s="2">
        <f t="shared" si="9"/>
        <v>0.42000000178813934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32685.5</v>
      </c>
      <c r="D291" s="1">
        <f>'PR-RAS'!E295</f>
        <v>40564.910000000003</v>
      </c>
      <c r="E291" s="1">
        <v>0</v>
      </c>
      <c r="F291" s="1">
        <v>0</v>
      </c>
      <c r="G291" s="2">
        <f t="shared" si="8"/>
        <v>33006.442799999997</v>
      </c>
      <c r="H291" s="2">
        <f t="shared" si="9"/>
        <v>0.58999999999650754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1478746.93</v>
      </c>
      <c r="D293" s="1">
        <f>'PR-RAS'!E298</f>
        <v>4009472.89</v>
      </c>
      <c r="E293" s="1">
        <v>0</v>
      </c>
      <c r="F293" s="1">
        <v>0</v>
      </c>
      <c r="G293" s="2">
        <f t="shared" si="8"/>
        <v>2773326.2713200003</v>
      </c>
      <c r="H293" s="2">
        <f t="shared" si="9"/>
        <v>0.17999999993480742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1478746.93</v>
      </c>
      <c r="D306" s="1">
        <f>'PR-RAS'!E311</f>
        <v>4009472.89</v>
      </c>
      <c r="E306" s="1">
        <v>0</v>
      </c>
      <c r="F306" s="1">
        <v>0</v>
      </c>
      <c r="G306" s="2">
        <f t="shared" si="8"/>
        <v>2896796.2765500001</v>
      </c>
      <c r="H306" s="2">
        <f t="shared" si="9"/>
        <v>0.17999999993480742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1478746.93</v>
      </c>
      <c r="D307" s="1">
        <f>'PR-RAS'!E312</f>
        <v>4009472.89</v>
      </c>
      <c r="E307" s="1">
        <v>0</v>
      </c>
      <c r="F307" s="1">
        <v>0</v>
      </c>
      <c r="G307" s="2">
        <f t="shared" si="8"/>
        <v>2906293.9692600002</v>
      </c>
      <c r="H307" s="2">
        <f t="shared" si="9"/>
        <v>0.17999999993480742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1478746.93</v>
      </c>
      <c r="D308" s="1">
        <f>'PR-RAS'!E313</f>
        <v>909231.89</v>
      </c>
      <c r="E308" s="1">
        <v>0</v>
      </c>
      <c r="F308" s="1">
        <v>0</v>
      </c>
      <c r="G308" s="2">
        <f t="shared" si="8"/>
        <v>1012243.68797</v>
      </c>
      <c r="H308" s="2">
        <f t="shared" si="9"/>
        <v>0.18000000005122274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3100241</v>
      </c>
      <c r="E309" s="1">
        <v>0</v>
      </c>
      <c r="F309" s="1">
        <v>0</v>
      </c>
      <c r="G309" s="2">
        <f t="shared" si="8"/>
        <v>1909748.456</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8321865.1300000008</v>
      </c>
      <c r="D345" s="1">
        <f>'PR-RAS'!E350</f>
        <v>5080263.6800000006</v>
      </c>
      <c r="E345" s="1">
        <v>0</v>
      </c>
      <c r="F345" s="1">
        <v>0</v>
      </c>
      <c r="G345" s="2">
        <f t="shared" si="8"/>
        <v>6357943.0165600004</v>
      </c>
      <c r="H345" s="2">
        <f t="shared" si="9"/>
        <v>0.45000000018626451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1391074.9</v>
      </c>
      <c r="D346" s="1">
        <f>'PR-RAS'!E351</f>
        <v>321489.2</v>
      </c>
      <c r="E346" s="1">
        <v>0</v>
      </c>
      <c r="F346" s="1">
        <v>0</v>
      </c>
      <c r="G346" s="2">
        <f t="shared" si="8"/>
        <v>701748.38849999988</v>
      </c>
      <c r="H346" s="2">
        <f t="shared" si="9"/>
        <v>0.30000000010477379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1391074.9</v>
      </c>
      <c r="D351" s="1">
        <f>'PR-RAS'!E356</f>
        <v>321489.2</v>
      </c>
      <c r="E351" s="1">
        <v>0</v>
      </c>
      <c r="F351" s="1">
        <v>0</v>
      </c>
      <c r="G351" s="2">
        <f t="shared" si="8"/>
        <v>711918.65499999991</v>
      </c>
      <c r="H351" s="2">
        <f t="shared" si="9"/>
        <v>0.30000000010477379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1271549.92</v>
      </c>
      <c r="D354" s="1">
        <f>'PR-RAS'!E359</f>
        <v>287820.34000000003</v>
      </c>
      <c r="E354" s="1">
        <v>0</v>
      </c>
      <c r="F354" s="1">
        <v>0</v>
      </c>
      <c r="G354" s="2">
        <f t="shared" si="8"/>
        <v>652058.2818</v>
      </c>
      <c r="H354" s="2">
        <f t="shared" si="9"/>
        <v>0.42000000010011718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119524.98</v>
      </c>
      <c r="D355" s="1">
        <f>'PR-RAS'!E360</f>
        <v>33668.86</v>
      </c>
      <c r="E355" s="1">
        <v>0</v>
      </c>
      <c r="F355" s="1">
        <v>0</v>
      </c>
      <c r="G355" s="2">
        <f t="shared" si="8"/>
        <v>66149.395799999998</v>
      </c>
      <c r="H355" s="2">
        <f t="shared" si="9"/>
        <v>0.16000000000349246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3401232.99</v>
      </c>
      <c r="D358" s="1">
        <f>'PR-RAS'!E363</f>
        <v>3139211.8600000003</v>
      </c>
      <c r="E358" s="1">
        <v>0</v>
      </c>
      <c r="F358" s="1">
        <v>0</v>
      </c>
      <c r="G358" s="2">
        <f t="shared" si="8"/>
        <v>3455637.4454700002</v>
      </c>
      <c r="H358" s="2">
        <f t="shared" si="9"/>
        <v>0.14999999944120646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2716090.2100000004</v>
      </c>
      <c r="D364" s="1">
        <f>'PR-RAS'!E369</f>
        <v>2459988.6100000003</v>
      </c>
      <c r="E364" s="1">
        <v>0</v>
      </c>
      <c r="F364" s="1">
        <v>0</v>
      </c>
      <c r="G364" s="2">
        <f t="shared" si="8"/>
        <v>2771892.4770900006</v>
      </c>
      <c r="H364" s="2">
        <f t="shared" si="9"/>
        <v>0.60000000009313226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2649044.5699999998</v>
      </c>
      <c r="D365" s="1">
        <f>'PR-RAS'!E370</f>
        <v>2407228.39</v>
      </c>
      <c r="E365" s="1">
        <v>0</v>
      </c>
      <c r="F365" s="1">
        <v>0</v>
      </c>
      <c r="G365" s="2">
        <f t="shared" si="8"/>
        <v>2716714.4913999997</v>
      </c>
      <c r="H365" s="2">
        <f t="shared" si="9"/>
        <v>0.82000000029802322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8280.41</v>
      </c>
      <c r="D366" s="1">
        <f>'PR-RAS'!E371</f>
        <v>10043.94</v>
      </c>
      <c r="E366" s="1">
        <v>0</v>
      </c>
      <c r="F366" s="1">
        <v>0</v>
      </c>
      <c r="G366" s="2">
        <f t="shared" si="8"/>
        <v>10354.42585</v>
      </c>
      <c r="H366" s="2">
        <f t="shared" si="9"/>
        <v>0.46999999999934516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33693.47</v>
      </c>
      <c r="D367" s="1">
        <f>'PR-RAS'!E372</f>
        <v>31400.97</v>
      </c>
      <c r="E367" s="1">
        <v>0</v>
      </c>
      <c r="F367" s="1">
        <v>0</v>
      </c>
      <c r="G367" s="2">
        <f t="shared" si="8"/>
        <v>35317.320059999998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69.849999999999994</v>
      </c>
      <c r="D369" s="1">
        <f>'PR-RAS'!E374</f>
        <v>70.83</v>
      </c>
      <c r="E369" s="1">
        <v>0</v>
      </c>
      <c r="F369" s="1">
        <v>0</v>
      </c>
      <c r="G369" s="2">
        <f t="shared" si="8"/>
        <v>77.835679999999996</v>
      </c>
      <c r="H369" s="2">
        <f t="shared" si="9"/>
        <v>0.32000000000000739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25001.91</v>
      </c>
      <c r="D371" s="1">
        <f>'PR-RAS'!E376</f>
        <v>11244.48</v>
      </c>
      <c r="E371" s="1">
        <v>0</v>
      </c>
      <c r="F371" s="1">
        <v>0</v>
      </c>
      <c r="G371" s="2">
        <f t="shared" si="8"/>
        <v>17571.621899999998</v>
      </c>
      <c r="H371" s="2">
        <f t="shared" si="9"/>
        <v>0.56999999999970896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369.67</v>
      </c>
      <c r="E373" s="1">
        <v>0</v>
      </c>
      <c r="F373" s="1">
        <v>0</v>
      </c>
      <c r="G373" s="2">
        <f t="shared" si="8"/>
        <v>275.03448000000003</v>
      </c>
      <c r="H373" s="2">
        <f t="shared" si="9"/>
        <v>0.32999999999998408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369.67</v>
      </c>
      <c r="E374" s="1">
        <v>0</v>
      </c>
      <c r="F374" s="1">
        <v>0</v>
      </c>
      <c r="G374" s="2">
        <f t="shared" si="8"/>
        <v>275.77382</v>
      </c>
      <c r="H374" s="2">
        <f t="shared" si="9"/>
        <v>0.32999999999998408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685142.78</v>
      </c>
      <c r="D386" s="1">
        <f>'PR-RAS'!E391</f>
        <v>678853.58</v>
      </c>
      <c r="E386" s="1">
        <v>0</v>
      </c>
      <c r="F386" s="1">
        <v>0</v>
      </c>
      <c r="G386" s="2">
        <f t="shared" si="8"/>
        <v>786497.22690000001</v>
      </c>
      <c r="H386" s="2">
        <f t="shared" si="9"/>
        <v>0.64000000001396984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685142.78</v>
      </c>
      <c r="D388" s="1">
        <f>'PR-RAS'!E393</f>
        <v>678853.58</v>
      </c>
      <c r="E388" s="1">
        <v>0</v>
      </c>
      <c r="F388" s="1">
        <v>0</v>
      </c>
      <c r="G388" s="2">
        <f t="shared" si="8"/>
        <v>790582.92677999998</v>
      </c>
      <c r="H388" s="2">
        <f t="shared" si="9"/>
        <v>0.64000000001396984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3529557.24</v>
      </c>
      <c r="D397" s="1">
        <f>'PR-RAS'!E402</f>
        <v>1619562.62</v>
      </c>
      <c r="E397" s="1">
        <v>0</v>
      </c>
      <c r="F397" s="1">
        <v>0</v>
      </c>
      <c r="G397" s="2">
        <f t="shared" si="8"/>
        <v>2680398.2620800002</v>
      </c>
      <c r="H397" s="2">
        <f t="shared" si="9"/>
        <v>0.62000000011175871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3529557.24</v>
      </c>
      <c r="D398" s="1">
        <f>'PR-RAS'!E403</f>
        <v>1619562.62</v>
      </c>
      <c r="E398" s="1">
        <v>0</v>
      </c>
      <c r="F398" s="1">
        <v>0</v>
      </c>
      <c r="G398" s="2">
        <f t="shared" si="8"/>
        <v>2687166.9445600002</v>
      </c>
      <c r="H398" s="2">
        <f t="shared" si="9"/>
        <v>0.62000000011175871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6843118.2000000011</v>
      </c>
      <c r="D403" s="1">
        <f>'PR-RAS'!E408</f>
        <v>1070790.7900000005</v>
      </c>
      <c r="E403" s="1">
        <v>0</v>
      </c>
      <c r="F403" s="1">
        <v>0</v>
      </c>
      <c r="G403" s="2">
        <f t="shared" si="8"/>
        <v>3611849.3115600008</v>
      </c>
      <c r="H403" s="2">
        <f t="shared" si="9"/>
        <v>0.4100000006146729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3599261.74</v>
      </c>
      <c r="D405" s="1">
        <f>'PR-RAS'!E410</f>
        <v>9206026.6999999993</v>
      </c>
      <c r="E405" s="1">
        <v>0</v>
      </c>
      <c r="F405" s="1">
        <v>0</v>
      </c>
      <c r="G405" s="2">
        <f t="shared" si="8"/>
        <v>8892571.3165600002</v>
      </c>
      <c r="H405" s="2">
        <f t="shared" si="9"/>
        <v>0.56000000052154064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1193885.29</v>
      </c>
      <c r="D406" s="1">
        <f>'PR-RAS'!E411</f>
        <v>932697.11</v>
      </c>
      <c r="E406" s="1">
        <v>0</v>
      </c>
      <c r="F406" s="1">
        <v>0</v>
      </c>
      <c r="G406" s="2">
        <f t="shared" si="8"/>
        <v>1239008.2015499999</v>
      </c>
      <c r="H406" s="2">
        <f t="shared" si="9"/>
        <v>0.40000000002328306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6489119905.7700005</v>
      </c>
      <c r="D407" s="1">
        <f>'PR-RAS'!E412</f>
        <v>7476121188.7699995</v>
      </c>
      <c r="E407" s="1">
        <v>0</v>
      </c>
      <c r="F407" s="1">
        <v>0</v>
      </c>
      <c r="G407" s="2">
        <f t="shared" si="8"/>
        <v>8705193087.023859</v>
      </c>
      <c r="H407" s="2">
        <f t="shared" si="9"/>
        <v>0.46000003814697266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6475785579.4099998</v>
      </c>
      <c r="D408" s="1">
        <f>'PR-RAS'!E413</f>
        <v>7472874811.8100004</v>
      </c>
      <c r="E408" s="1">
        <v>0</v>
      </c>
      <c r="F408" s="1">
        <v>0</v>
      </c>
      <c r="G408" s="2">
        <f t="shared" si="8"/>
        <v>8718564827.6332092</v>
      </c>
      <c r="H408" s="2">
        <f t="shared" si="9"/>
        <v>0.59999942779541016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13334326.36000061</v>
      </c>
      <c r="D409" s="1">
        <f>'PR-RAS'!E414</f>
        <v>3246376.9599990845</v>
      </c>
      <c r="E409" s="1">
        <v>0</v>
      </c>
      <c r="F409" s="1">
        <v>0</v>
      </c>
      <c r="G409" s="2">
        <f t="shared" si="8"/>
        <v>8089448.7542395014</v>
      </c>
      <c r="H409" s="2">
        <f t="shared" si="9"/>
        <v>0.40000152587890625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20375951.089999996</v>
      </c>
      <c r="D411" s="1">
        <f>'PR-RAS'!E416</f>
        <v>33748851.670000002</v>
      </c>
      <c r="E411" s="1">
        <v>0</v>
      </c>
      <c r="F411" s="1">
        <v>0</v>
      </c>
      <c r="G411" s="2">
        <f t="shared" si="8"/>
        <v>36028198.316299997</v>
      </c>
      <c r="H411" s="2">
        <f t="shared" si="9"/>
        <v>0.41999999433755875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80929627.060000002</v>
      </c>
      <c r="D413" s="1">
        <f>'PR-RAS'!E418</f>
        <v>70615474.299999997</v>
      </c>
      <c r="E413" s="1">
        <v>0</v>
      </c>
      <c r="F413" s="1">
        <v>0</v>
      </c>
      <c r="G413" s="2">
        <f t="shared" si="8"/>
        <v>91530157.171919987</v>
      </c>
      <c r="H413" s="2">
        <f t="shared" si="9"/>
        <v>0.35999999940395355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1137450.93</v>
      </c>
      <c r="E414" s="1">
        <v>0</v>
      </c>
      <c r="F414" s="1">
        <v>0</v>
      </c>
      <c r="G414" s="2">
        <f t="shared" si="8"/>
        <v>939534.46817999985</v>
      </c>
      <c r="H414" s="2">
        <f t="shared" si="9"/>
        <v>7.000000006519258E-2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1137450.93</v>
      </c>
      <c r="E478" s="1">
        <v>0</v>
      </c>
      <c r="F478" s="1">
        <v>0</v>
      </c>
      <c r="G478" s="2">
        <f t="shared" si="8"/>
        <v>1085128.18722</v>
      </c>
      <c r="H478" s="2">
        <f t="shared" si="9"/>
        <v>7.000000006519258E-2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1137450.93</v>
      </c>
      <c r="E489" s="1">
        <v>0</v>
      </c>
      <c r="F489" s="1">
        <v>0</v>
      </c>
      <c r="G489" s="2">
        <f t="shared" si="8"/>
        <v>1110152.1076799999</v>
      </c>
      <c r="H489" s="2">
        <f t="shared" si="9"/>
        <v>7.000000006519258E-2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1137450.93</v>
      </c>
      <c r="E490" s="1">
        <v>0</v>
      </c>
      <c r="F490" s="1">
        <v>0</v>
      </c>
      <c r="G490" s="2">
        <f t="shared" si="8"/>
        <v>1112427.00954</v>
      </c>
      <c r="H490" s="2">
        <f t="shared" si="9"/>
        <v>7.000000006519258E-2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11366288.129999999</v>
      </c>
      <c r="D522" s="1">
        <f>'PR-RAS'!E528</f>
        <v>512549.81</v>
      </c>
      <c r="E522" s="1">
        <v>0</v>
      </c>
      <c r="F522" s="1">
        <v>0</v>
      </c>
      <c r="G522" s="2">
        <f t="shared" ref="G522:G809" si="10">(B522/1000)*(C522*1+D522*2)</f>
        <v>6455913.0177499996</v>
      </c>
      <c r="H522" s="2">
        <f t="shared" ref="H522:H809" si="11">ABS(C522-ROUND(C522,0))+ABS(D522-ROUND(D522,0))</f>
        <v>0.31999999895924702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10620297.67</v>
      </c>
      <c r="D574" s="1">
        <f>'PR-RAS'!E580</f>
        <v>0</v>
      </c>
      <c r="E574" s="1">
        <v>0</v>
      </c>
      <c r="F574" s="1">
        <v>0</v>
      </c>
      <c r="G574" s="2">
        <f t="shared" si="10"/>
        <v>6085430.5649099993</v>
      </c>
      <c r="H574" s="2">
        <f t="shared" si="11"/>
        <v>0.33000000007450581</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10620297.67</v>
      </c>
      <c r="D575" s="1">
        <f>'PR-RAS'!E581</f>
        <v>0</v>
      </c>
      <c r="E575" s="1">
        <v>0</v>
      </c>
      <c r="F575" s="1">
        <v>0</v>
      </c>
      <c r="G575" s="2">
        <f t="shared" si="10"/>
        <v>6096050.8625799995</v>
      </c>
      <c r="H575" s="2">
        <f t="shared" si="11"/>
        <v>0.33000000007450581</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10620297.67</v>
      </c>
      <c r="D578" s="1">
        <f>'PR-RAS'!E584</f>
        <v>0</v>
      </c>
      <c r="E578" s="1">
        <v>0</v>
      </c>
      <c r="F578" s="1">
        <v>0</v>
      </c>
      <c r="G578" s="2">
        <f t="shared" si="10"/>
        <v>6127911.7555899993</v>
      </c>
      <c r="H578" s="2">
        <f t="shared" si="11"/>
        <v>0.33000000007450581</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745990.46</v>
      </c>
      <c r="D587" s="1">
        <f>'PR-RAS'!E593</f>
        <v>512549.81</v>
      </c>
      <c r="E587" s="1">
        <v>0</v>
      </c>
      <c r="F587" s="1">
        <v>0</v>
      </c>
      <c r="G587" s="2">
        <f t="shared" si="10"/>
        <v>1037858.78688</v>
      </c>
      <c r="H587" s="2">
        <f t="shared" si="11"/>
        <v>0.6499999999650754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745990.46</v>
      </c>
      <c r="D599" s="1">
        <f>'PR-RAS'!E605</f>
        <v>512549.81</v>
      </c>
      <c r="E599" s="1">
        <v>0</v>
      </c>
      <c r="F599" s="1">
        <v>0</v>
      </c>
      <c r="G599" s="2">
        <f t="shared" si="10"/>
        <v>1059111.86784</v>
      </c>
      <c r="H599" s="2">
        <f t="shared" si="11"/>
        <v>0.6499999999650754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745990.46</v>
      </c>
      <c r="D600" s="1">
        <f>'PR-RAS'!E606</f>
        <v>512549.81</v>
      </c>
      <c r="E600" s="1">
        <v>0</v>
      </c>
      <c r="F600" s="1">
        <v>0</v>
      </c>
      <c r="G600" s="2">
        <f t="shared" si="10"/>
        <v>1060882.95792</v>
      </c>
      <c r="H600" s="2">
        <f t="shared" si="11"/>
        <v>0.6499999999650754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624901.11999999988</v>
      </c>
      <c r="E629" s="1">
        <v>0</v>
      </c>
      <c r="F629" s="1">
        <v>0</v>
      </c>
      <c r="G629" s="2">
        <f t="shared" si="10"/>
        <v>784875.80671999988</v>
      </c>
      <c r="H629" s="2">
        <f t="shared" si="11"/>
        <v>0.11999999987892807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11366288.129999999</v>
      </c>
      <c r="D630" s="1">
        <f>'PR-RAS'!E636</f>
        <v>0</v>
      </c>
      <c r="E630" s="1">
        <v>0</v>
      </c>
      <c r="F630" s="1">
        <v>0</v>
      </c>
      <c r="G630" s="2">
        <f t="shared" si="10"/>
        <v>7149395.2337699998</v>
      </c>
      <c r="H630" s="2">
        <f t="shared" si="11"/>
        <v>0.12999999895691872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5049177.07</v>
      </c>
      <c r="D632" s="1">
        <f>'PR-RAS'!E638</f>
        <v>16415465.199999999</v>
      </c>
      <c r="E632" s="1">
        <v>0</v>
      </c>
      <c r="F632" s="1">
        <v>0</v>
      </c>
      <c r="G632" s="2">
        <f t="shared" si="10"/>
        <v>23902347.81357</v>
      </c>
      <c r="H632" s="2">
        <f t="shared" si="11"/>
        <v>0.26999999955296516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6489119905.7700005</v>
      </c>
      <c r="D633" s="1">
        <f>'PR-RAS'!E639</f>
        <v>7477258639.6999998</v>
      </c>
      <c r="E633" s="1">
        <v>0</v>
      </c>
      <c r="F633" s="1">
        <v>0</v>
      </c>
      <c r="G633" s="2">
        <f t="shared" si="10"/>
        <v>13552378701.027439</v>
      </c>
      <c r="H633" s="2">
        <f t="shared" si="11"/>
        <v>0.52999973297119141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6487151867.54</v>
      </c>
      <c r="D634" s="1">
        <f>'PR-RAS'!E640</f>
        <v>7473387361.6200008</v>
      </c>
      <c r="E634" s="1">
        <v>0</v>
      </c>
      <c r="F634" s="1">
        <v>0</v>
      </c>
      <c r="G634" s="2">
        <f t="shared" si="10"/>
        <v>13567675531.963741</v>
      </c>
      <c r="H634" s="2">
        <f t="shared" si="11"/>
        <v>0.83999919891357422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1968038.2300004959</v>
      </c>
      <c r="D635" s="1">
        <f>'PR-RAS'!E641</f>
        <v>3871278.07999897</v>
      </c>
      <c r="E635" s="1">
        <v>0</v>
      </c>
      <c r="F635" s="1">
        <v>0</v>
      </c>
      <c r="G635" s="2">
        <f t="shared" si="10"/>
        <v>6156516.8432590086</v>
      </c>
      <c r="H635" s="2">
        <f t="shared" si="11"/>
        <v>0.30999946594238281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15326774.019999996</v>
      </c>
      <c r="D637" s="1">
        <f>'PR-RAS'!E643</f>
        <v>17333386.470000003</v>
      </c>
      <c r="E637" s="1">
        <v>0</v>
      </c>
      <c r="F637" s="1">
        <v>0</v>
      </c>
      <c r="G637" s="2">
        <f t="shared" si="10"/>
        <v>31795895.866560001</v>
      </c>
      <c r="H637" s="2">
        <f t="shared" si="11"/>
        <v>0.48999999836087227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17294812.250000492</v>
      </c>
      <c r="D639" s="1">
        <f>'PR-RAS'!E645</f>
        <v>21204664.549998973</v>
      </c>
      <c r="E639" s="1">
        <v>0</v>
      </c>
      <c r="F639" s="1">
        <v>0</v>
      </c>
      <c r="G639" s="2">
        <f t="shared" si="10"/>
        <v>38091242.181299001</v>
      </c>
      <c r="H639" s="2">
        <f t="shared" si="11"/>
        <v>0.70000151917338371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521570031.81999999</v>
      </c>
      <c r="D641" s="1">
        <f>'PR-RAS'!E647</f>
        <v>618702740.71000004</v>
      </c>
      <c r="E641" s="1">
        <v>0</v>
      </c>
      <c r="F641" s="1">
        <v>0</v>
      </c>
      <c r="G641" s="2">
        <f t="shared" si="10"/>
        <v>1125744328.4735999</v>
      </c>
      <c r="H641" s="2">
        <f t="shared" si="11"/>
        <v>0.46999996900558472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228496.89</v>
      </c>
      <c r="D642" s="1">
        <f>'PR-RAS'!E649</f>
        <v>309900.03000000003</v>
      </c>
      <c r="E642" s="1">
        <v>0</v>
      </c>
      <c r="F642" s="1">
        <v>0</v>
      </c>
      <c r="G642" s="2">
        <f t="shared" si="10"/>
        <v>543758.34495000006</v>
      </c>
      <c r="H642" s="2">
        <f t="shared" si="11"/>
        <v>0.14000000001396984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471903909.57999998</v>
      </c>
      <c r="D643" s="1">
        <f>'PR-RAS'!E650</f>
        <v>508517284.99000001</v>
      </c>
      <c r="E643" s="1">
        <v>0</v>
      </c>
      <c r="F643" s="1">
        <v>0</v>
      </c>
      <c r="G643" s="2">
        <f t="shared" si="10"/>
        <v>955898503.87751997</v>
      </c>
      <c r="H643" s="2">
        <f t="shared" si="11"/>
        <v>0.43000000715255737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471822506.44</v>
      </c>
      <c r="D644" s="1">
        <f>'PR-RAS'!E651</f>
        <v>508345580.01999998</v>
      </c>
      <c r="E644" s="1">
        <v>0</v>
      </c>
      <c r="F644" s="1">
        <v>0</v>
      </c>
      <c r="G644" s="2">
        <f t="shared" si="10"/>
        <v>957114287.54664004</v>
      </c>
      <c r="H644" s="2">
        <f t="shared" si="11"/>
        <v>0.45999997854232788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309900.02999997139</v>
      </c>
      <c r="D645" s="1">
        <f>'PR-RAS'!E652</f>
        <v>481605</v>
      </c>
      <c r="E645" s="1">
        <v>0</v>
      </c>
      <c r="F645" s="1">
        <v>0</v>
      </c>
      <c r="G645" s="2">
        <f t="shared" si="10"/>
        <v>819882.85931998165</v>
      </c>
      <c r="H645" s="2">
        <f t="shared" si="11"/>
        <v>2.9999971389770508E-2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2686</v>
      </c>
      <c r="D647" s="1">
        <f>'PR-RAS'!E654</f>
        <v>2757</v>
      </c>
      <c r="E647" s="1">
        <v>0</v>
      </c>
      <c r="F647" s="1">
        <v>0</v>
      </c>
      <c r="G647" s="2">
        <f t="shared" si="10"/>
        <v>5297.2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2494</v>
      </c>
      <c r="D649" s="1">
        <f>'PR-RAS'!E656</f>
        <v>2603</v>
      </c>
      <c r="E649" s="1">
        <v>0</v>
      </c>
      <c r="F649" s="1">
        <v>0</v>
      </c>
      <c r="G649" s="2">
        <f t="shared" si="10"/>
        <v>4989.6000000000004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3455.95</v>
      </c>
      <c r="D705" s="1">
        <f>'PR-RAS'!E712</f>
        <v>0</v>
      </c>
      <c r="E705" s="1">
        <v>0</v>
      </c>
      <c r="F705" s="1">
        <v>0</v>
      </c>
      <c r="G705" s="2">
        <f t="shared" si="10"/>
        <v>2432.9887999999996</v>
      </c>
      <c r="H705" s="2">
        <f t="shared" si="11"/>
        <v>5.0000000000181899E-2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166092.1</v>
      </c>
      <c r="D709" s="1">
        <f>'PR-RAS'!E716</f>
        <v>177462.04</v>
      </c>
      <c r="E709" s="1">
        <v>0</v>
      </c>
      <c r="F709" s="1">
        <v>0</v>
      </c>
      <c r="G709" s="2">
        <f t="shared" si="10"/>
        <v>368879.45543999999</v>
      </c>
      <c r="H709" s="2">
        <f t="shared" si="11"/>
        <v>0.14000000001396984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155217.29999999999</v>
      </c>
      <c r="D710" s="1">
        <f>'PR-RAS'!E717</f>
        <v>155098.68</v>
      </c>
      <c r="E710" s="1">
        <v>0</v>
      </c>
      <c r="F710" s="1">
        <v>0</v>
      </c>
      <c r="G710" s="2">
        <f t="shared" si="10"/>
        <v>329978.99393999996</v>
      </c>
      <c r="H710" s="2">
        <f t="shared" si="11"/>
        <v>0.61999999999534339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1206610.1100000001</v>
      </c>
      <c r="D711" s="1">
        <f>'PR-RAS'!E718</f>
        <v>1337828.03</v>
      </c>
      <c r="E711" s="1">
        <v>0</v>
      </c>
      <c r="F711" s="1">
        <v>0</v>
      </c>
      <c r="G711" s="2">
        <f t="shared" si="10"/>
        <v>2756408.9806999997</v>
      </c>
      <c r="H711" s="2">
        <f t="shared" si="11"/>
        <v>0.14000000013038516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16845.27</v>
      </c>
      <c r="D713" s="1">
        <f>'PR-RAS'!E720</f>
        <v>144520.25</v>
      </c>
      <c r="E713" s="1">
        <v>0</v>
      </c>
      <c r="F713" s="1">
        <v>0</v>
      </c>
      <c r="G713" s="2">
        <f t="shared" si="10"/>
        <v>217790.66824</v>
      </c>
      <c r="H713" s="2">
        <f t="shared" si="11"/>
        <v>0.52000000000043656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9655.98</v>
      </c>
      <c r="D715" s="1">
        <f>'PR-RAS'!E722</f>
        <v>15049.42</v>
      </c>
      <c r="E715" s="1">
        <v>0</v>
      </c>
      <c r="F715" s="1">
        <v>0</v>
      </c>
      <c r="G715" s="2">
        <f t="shared" si="10"/>
        <v>28384.941479999998</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10953.33</v>
      </c>
      <c r="D716" s="1">
        <f>'PR-RAS'!E723</f>
        <v>39783.4</v>
      </c>
      <c r="E716" s="1">
        <v>0</v>
      </c>
      <c r="F716" s="1">
        <v>0</v>
      </c>
      <c r="G716" s="2">
        <f t="shared" si="10"/>
        <v>64721.892950000001</v>
      </c>
      <c r="H716" s="2">
        <f t="shared" si="11"/>
        <v>0.73000000000138243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21711.55</v>
      </c>
      <c r="D718" s="1">
        <f>'PR-RAS'!E725</f>
        <v>22411.08</v>
      </c>
      <c r="E718" s="1">
        <v>0</v>
      </c>
      <c r="F718" s="1">
        <v>0</v>
      </c>
      <c r="G718" s="2">
        <f t="shared" si="10"/>
        <v>47704.67007</v>
      </c>
      <c r="H718" s="2">
        <f t="shared" si="11"/>
        <v>0.53000000000247383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13363.19</v>
      </c>
      <c r="D719" s="1">
        <f>'PR-RAS'!E726</f>
        <v>11149.47</v>
      </c>
      <c r="E719" s="1">
        <v>0</v>
      </c>
      <c r="F719" s="1">
        <v>0</v>
      </c>
      <c r="G719" s="2">
        <f t="shared" si="10"/>
        <v>25605.409339999998</v>
      </c>
      <c r="H719" s="2">
        <f t="shared" si="11"/>
        <v>0.65999999999985448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23665.03</v>
      </c>
      <c r="D735" s="1">
        <f>'PR-RAS'!E742</f>
        <v>19143.099999999999</v>
      </c>
      <c r="E735" s="1">
        <v>0</v>
      </c>
      <c r="F735" s="1">
        <v>0</v>
      </c>
      <c r="G735" s="2">
        <f t="shared" si="10"/>
        <v>45472.202819999999</v>
      </c>
      <c r="H735" s="2">
        <f t="shared" si="11"/>
        <v>0.12999999999738066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44221.120000000003</v>
      </c>
      <c r="D737" s="1">
        <f>'PR-RAS'!E744</f>
        <v>49756.85</v>
      </c>
      <c r="E737" s="1">
        <v>0</v>
      </c>
      <c r="F737" s="1">
        <v>0</v>
      </c>
      <c r="G737" s="2">
        <f t="shared" si="10"/>
        <v>105788.82752000001</v>
      </c>
      <c r="H737" s="2">
        <f t="shared" si="11"/>
        <v>0.27000000000407454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156766196.24000001</v>
      </c>
      <c r="D808" s="1">
        <f>'PR-RAS'!E815</f>
        <v>145961353.13999999</v>
      </c>
      <c r="E808" s="1">
        <v>0</v>
      </c>
      <c r="F808" s="1">
        <v>0</v>
      </c>
      <c r="G808" s="2">
        <f t="shared" si="10"/>
        <v>362091944.33363998</v>
      </c>
      <c r="H808" s="2">
        <f t="shared" si="11"/>
        <v>0.37999999523162842</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876089588.74000001</v>
      </c>
      <c r="D811" s="1">
        <f>'PR-RAS'!E818</f>
        <v>992597039.85000002</v>
      </c>
      <c r="E811" s="1">
        <v>0</v>
      </c>
      <c r="F811" s="1">
        <v>0</v>
      </c>
      <c r="G811" s="2">
        <f t="shared" si="18"/>
        <v>2317639771.4364004</v>
      </c>
      <c r="H811" s="2">
        <f t="shared" si="19"/>
        <v>0.40999996662139893</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20970.2</v>
      </c>
      <c r="D812" s="1">
        <f>'PR-RAS'!E819</f>
        <v>23950.6</v>
      </c>
      <c r="E812" s="1">
        <v>0</v>
      </c>
      <c r="F812" s="1">
        <v>0</v>
      </c>
      <c r="G812" s="2">
        <f t="shared" si="18"/>
        <v>55854.705399999999</v>
      </c>
      <c r="H812" s="2">
        <f t="shared" si="19"/>
        <v>0.60000000000218279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207861170.78999999</v>
      </c>
      <c r="D816" s="1">
        <f>'PR-RAS'!E823</f>
        <v>239144880.28</v>
      </c>
      <c r="E816" s="1">
        <v>0</v>
      </c>
      <c r="F816" s="1">
        <v>0</v>
      </c>
      <c r="G816" s="2">
        <f t="shared" si="18"/>
        <v>559213009.05024993</v>
      </c>
      <c r="H816" s="2">
        <f t="shared" si="19"/>
        <v>0.49000000953674316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1137450.93</v>
      </c>
      <c r="E880" s="1">
        <v>0</v>
      </c>
      <c r="F880" s="1">
        <v>0</v>
      </c>
      <c r="G880" s="2">
        <f t="shared" si="18"/>
        <v>1999638.7349399999</v>
      </c>
      <c r="H880" s="2">
        <f t="shared" si="19"/>
        <v>7.000000006519258E-2</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745990.46</v>
      </c>
      <c r="D948" s="1">
        <f>'PR-RAS'!E955</f>
        <v>512549.81</v>
      </c>
      <c r="E948" s="1">
        <v>0</v>
      </c>
      <c r="F948" s="1">
        <v>0</v>
      </c>
      <c r="G948" s="2">
        <f t="shared" si="18"/>
        <v>1677222.3057599999</v>
      </c>
      <c r="H948" s="2">
        <f t="shared" si="19"/>
        <v>0.6499999999650754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1044489794.9699999</v>
      </c>
      <c r="D984" s="6">
        <f>BILANCA!E6</f>
        <v>1133652024.25</v>
      </c>
      <c r="E984" s="6">
        <v>0</v>
      </c>
      <c r="F984" s="6">
        <v>0</v>
      </c>
      <c r="G984" s="7">
        <f t="shared" ref="G984:G1241" si="22">B984/1000*C984+B984/500*D984</f>
        <v>3311793.8434699997</v>
      </c>
      <c r="H984" s="7">
        <f t="shared" si="19"/>
        <v>0.28000009059906006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127252555.64</v>
      </c>
      <c r="D985" s="1">
        <f>BILANCA!E7</f>
        <v>122213698.31999998</v>
      </c>
      <c r="E985" s="1">
        <v>0</v>
      </c>
      <c r="F985" s="1">
        <v>0</v>
      </c>
      <c r="G985" s="2">
        <f t="shared" si="22"/>
        <v>743359.90455999994</v>
      </c>
      <c r="H985" s="2">
        <f t="shared" si="19"/>
        <v>0.67999997735023499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2642797.1500000004</v>
      </c>
      <c r="D986" s="1">
        <f>BILANCA!E8</f>
        <v>2579800.7799999993</v>
      </c>
      <c r="E986" s="1">
        <v>0</v>
      </c>
      <c r="F986" s="1">
        <v>0</v>
      </c>
      <c r="G986" s="2">
        <f t="shared" si="22"/>
        <v>23407.196129999997</v>
      </c>
      <c r="H986" s="2">
        <f t="shared" si="19"/>
        <v>0.37000000104308128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1111.58</v>
      </c>
      <c r="D987" s="1">
        <f>BILANCA!E9</f>
        <v>138111.57999999999</v>
      </c>
      <c r="E987" s="1">
        <v>0</v>
      </c>
      <c r="F987" s="1">
        <v>0</v>
      </c>
      <c r="G987" s="2">
        <f t="shared" si="22"/>
        <v>1109.33896</v>
      </c>
      <c r="H987" s="2">
        <f t="shared" si="19"/>
        <v>0.84000000001287844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11783326.710000001</v>
      </c>
      <c r="D988" s="1">
        <f>BILANCA!E10</f>
        <v>12083834.01</v>
      </c>
      <c r="E988" s="1">
        <v>0</v>
      </c>
      <c r="F988" s="1">
        <v>0</v>
      </c>
      <c r="G988" s="2">
        <f t="shared" si="22"/>
        <v>179754.97365</v>
      </c>
      <c r="H988" s="2">
        <f t="shared" si="19"/>
        <v>0.29999999888241291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9141641.1400000006</v>
      </c>
      <c r="D989" s="1">
        <f>BILANCA!E11</f>
        <v>9642144.8100000005</v>
      </c>
      <c r="E989" s="1">
        <v>0</v>
      </c>
      <c r="F989" s="1">
        <v>0</v>
      </c>
      <c r="G989" s="2">
        <f t="shared" si="22"/>
        <v>170555.58456000002</v>
      </c>
      <c r="H989" s="2">
        <f t="shared" si="19"/>
        <v>0.33000000007450581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122546761.39999999</v>
      </c>
      <c r="D990" s="1">
        <f>BILANCA!E12</f>
        <v>118798194.88999999</v>
      </c>
      <c r="E990" s="1">
        <v>0</v>
      </c>
      <c r="F990" s="1">
        <v>0</v>
      </c>
      <c r="G990" s="2">
        <f t="shared" si="22"/>
        <v>2521002.0582599998</v>
      </c>
      <c r="H990" s="2">
        <f t="shared" si="19"/>
        <v>0.51000000536441803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114972247.78</v>
      </c>
      <c r="D991" s="1">
        <f>BILANCA!E13</f>
        <v>109741127.75</v>
      </c>
      <c r="E991" s="1">
        <v>0</v>
      </c>
      <c r="F991" s="1">
        <v>0</v>
      </c>
      <c r="G991" s="2">
        <f t="shared" si="22"/>
        <v>2675636.02624</v>
      </c>
      <c r="H991" s="2">
        <f t="shared" si="19"/>
        <v>0.4699999988079071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7902670.7800000003</v>
      </c>
      <c r="D992" s="1">
        <f>BILANCA!E14</f>
        <v>7549785.46</v>
      </c>
      <c r="E992" s="1">
        <v>0</v>
      </c>
      <c r="F992" s="1">
        <v>0</v>
      </c>
      <c r="G992" s="2">
        <f t="shared" si="22"/>
        <v>207020.1753</v>
      </c>
      <c r="H992" s="2">
        <f t="shared" si="19"/>
        <v>0.67999999970197678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132983426.15000001</v>
      </c>
      <c r="D993" s="1">
        <f>BILANCA!E15</f>
        <v>128243411.09999999</v>
      </c>
      <c r="E993" s="1">
        <v>0</v>
      </c>
      <c r="F993" s="1">
        <v>0</v>
      </c>
      <c r="G993" s="2">
        <f t="shared" si="22"/>
        <v>3894702.4835000001</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25913849.149999999</v>
      </c>
      <c r="D996" s="1">
        <f>BILANCA!E18</f>
        <v>26052068.809999999</v>
      </c>
      <c r="E996" s="1">
        <v>0</v>
      </c>
      <c r="F996" s="1">
        <v>0</v>
      </c>
      <c r="G996" s="2">
        <f t="shared" si="22"/>
        <v>1014233.8280099999</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6369688.9400000013</v>
      </c>
      <c r="D997" s="1">
        <f>BILANCA!E19</f>
        <v>7788227.3799999952</v>
      </c>
      <c r="E997" s="1">
        <v>0</v>
      </c>
      <c r="F997" s="1">
        <v>0</v>
      </c>
      <c r="G997" s="2">
        <f t="shared" si="22"/>
        <v>307246.01179999986</v>
      </c>
      <c r="H997" s="2">
        <f t="shared" si="19"/>
        <v>0.43999999389052391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19648287.82</v>
      </c>
      <c r="D998" s="1">
        <f>BILANCA!E20</f>
        <v>20988807.449999999</v>
      </c>
      <c r="E998" s="1">
        <v>0</v>
      </c>
      <c r="F998" s="1">
        <v>0</v>
      </c>
      <c r="G998" s="2">
        <f t="shared" si="22"/>
        <v>924388.54079999996</v>
      </c>
      <c r="H998" s="2">
        <f t="shared" si="19"/>
        <v>0.62999999895691872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1293984.67</v>
      </c>
      <c r="D999" s="1">
        <f>BILANCA!E21</f>
        <v>1272496.42</v>
      </c>
      <c r="E999" s="1">
        <v>0</v>
      </c>
      <c r="F999" s="1">
        <v>0</v>
      </c>
      <c r="G999" s="2">
        <f t="shared" si="22"/>
        <v>61423.640159999995</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901412.72</v>
      </c>
      <c r="D1000" s="1">
        <f>BILANCA!E22</f>
        <v>909324.27</v>
      </c>
      <c r="E1000" s="1">
        <v>0</v>
      </c>
      <c r="F1000" s="1">
        <v>0</v>
      </c>
      <c r="G1000" s="2">
        <f t="shared" si="22"/>
        <v>46241.041420000009</v>
      </c>
      <c r="H1000" s="2">
        <f t="shared" si="19"/>
        <v>0.55000000004656613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18433.82</v>
      </c>
      <c r="D1001" s="1">
        <f>BILANCA!E23</f>
        <v>3002.08</v>
      </c>
      <c r="E1001" s="1">
        <v>0</v>
      </c>
      <c r="F1001" s="1">
        <v>0</v>
      </c>
      <c r="G1001" s="2">
        <f t="shared" si="22"/>
        <v>439.88363999999996</v>
      </c>
      <c r="H1001" s="2">
        <f t="shared" si="19"/>
        <v>0.26000000000021828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22896.49</v>
      </c>
      <c r="D1002" s="1">
        <f>BILANCA!E24</f>
        <v>18281.47</v>
      </c>
      <c r="E1002" s="1">
        <v>0</v>
      </c>
      <c r="F1002" s="1">
        <v>0</v>
      </c>
      <c r="G1002" s="2">
        <f t="shared" si="22"/>
        <v>1129.7291700000001</v>
      </c>
      <c r="H1002" s="2">
        <f t="shared" si="19"/>
        <v>0.96000000000276486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1588.67</v>
      </c>
      <c r="D1003" s="1">
        <f>BILANCA!E25</f>
        <v>1588.67</v>
      </c>
      <c r="E1003" s="1">
        <v>0</v>
      </c>
      <c r="F1003" s="1">
        <v>0</v>
      </c>
      <c r="G1003" s="2">
        <f t="shared" si="22"/>
        <v>95.3202</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1835367.21</v>
      </c>
      <c r="D1004" s="1">
        <f>BILANCA!E26</f>
        <v>1821681.44</v>
      </c>
      <c r="E1004" s="1">
        <v>0</v>
      </c>
      <c r="F1004" s="1">
        <v>0</v>
      </c>
      <c r="G1004" s="2">
        <f t="shared" si="22"/>
        <v>115053.33189</v>
      </c>
      <c r="H1004" s="2">
        <f t="shared" si="19"/>
        <v>0.64999999990686774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17352282.460000001</v>
      </c>
      <c r="D1006" s="1">
        <f>BILANCA!E28</f>
        <v>17226954.420000002</v>
      </c>
      <c r="E1006" s="1">
        <v>0</v>
      </c>
      <c r="F1006" s="1">
        <v>0</v>
      </c>
      <c r="G1006" s="2">
        <f t="shared" si="22"/>
        <v>1191542.3999000001</v>
      </c>
      <c r="H1006" s="2">
        <f t="shared" si="19"/>
        <v>0.88000000268220901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182241.10999999993</v>
      </c>
      <c r="D1007" s="1">
        <f>BILANCA!E29</f>
        <v>128260.46000000008</v>
      </c>
      <c r="E1007" s="1">
        <v>0</v>
      </c>
      <c r="F1007" s="1">
        <v>0</v>
      </c>
      <c r="G1007" s="2">
        <f t="shared" si="22"/>
        <v>10530.288720000002</v>
      </c>
      <c r="H1007" s="2">
        <f t="shared" si="19"/>
        <v>0.57000000000698492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691328.19</v>
      </c>
      <c r="D1008" s="1">
        <f>BILANCA!E30</f>
        <v>654414.18000000005</v>
      </c>
      <c r="E1008" s="1">
        <v>0</v>
      </c>
      <c r="F1008" s="1">
        <v>0</v>
      </c>
      <c r="G1008" s="2">
        <f t="shared" si="22"/>
        <v>50003.913750000007</v>
      </c>
      <c r="H1008" s="2">
        <f t="shared" si="19"/>
        <v>0.36999999999534339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509087.08</v>
      </c>
      <c r="D1012" s="1">
        <f>BILANCA!E34</f>
        <v>526153.72</v>
      </c>
      <c r="E1012" s="1">
        <v>0</v>
      </c>
      <c r="F1012" s="1">
        <v>0</v>
      </c>
      <c r="G1012" s="2">
        <f t="shared" si="22"/>
        <v>45280.441080000004</v>
      </c>
      <c r="H1012" s="2">
        <f t="shared" si="19"/>
        <v>0.36000000004423782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1022583.5699999998</v>
      </c>
      <c r="D1023" s="1">
        <f>BILANCA!E45</f>
        <v>1140579.3000000003</v>
      </c>
      <c r="E1023" s="1">
        <v>0</v>
      </c>
      <c r="F1023" s="1">
        <v>0</v>
      </c>
      <c r="G1023" s="2">
        <f t="shared" si="22"/>
        <v>132149.68680000002</v>
      </c>
      <c r="H1023" s="2">
        <f t="shared" si="19"/>
        <v>0.73000000044703484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3996629.03</v>
      </c>
      <c r="D1025" s="1">
        <f>BILANCA!E47</f>
        <v>4675482.6100000003</v>
      </c>
      <c r="E1025" s="1">
        <v>0</v>
      </c>
      <c r="F1025" s="1">
        <v>0</v>
      </c>
      <c r="G1025" s="2">
        <f t="shared" si="22"/>
        <v>560598.95850000007</v>
      </c>
      <c r="H1025" s="2">
        <f t="shared" si="19"/>
        <v>0.41999999945983291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2974045.46</v>
      </c>
      <c r="D1028" s="1">
        <f>BILANCA!E50</f>
        <v>3534903.31</v>
      </c>
      <c r="E1028" s="1">
        <v>0</v>
      </c>
      <c r="F1028" s="1">
        <v>0</v>
      </c>
      <c r="G1028" s="2">
        <f t="shared" si="22"/>
        <v>451973.34360000002</v>
      </c>
      <c r="H1028" s="2">
        <f t="shared" si="19"/>
        <v>0.77000000001862645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97402.33</v>
      </c>
      <c r="D1029" s="1">
        <f>BILANCA!E51</f>
        <v>97402.33</v>
      </c>
      <c r="E1029" s="1">
        <v>0</v>
      </c>
      <c r="F1029" s="1">
        <v>0</v>
      </c>
      <c r="G1029" s="2">
        <f t="shared" si="22"/>
        <v>13441.521539999998</v>
      </c>
      <c r="H1029" s="2">
        <f t="shared" si="19"/>
        <v>0.66000000000349246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3490.1199999999371</v>
      </c>
      <c r="D1030" s="1">
        <f>BILANCA!E52</f>
        <v>2924.4199999999837</v>
      </c>
      <c r="E1030" s="1">
        <v>0</v>
      </c>
      <c r="F1030" s="1">
        <v>0</v>
      </c>
      <c r="G1030" s="2">
        <f t="shared" si="22"/>
        <v>438.93111999999553</v>
      </c>
      <c r="H1030" s="2">
        <f t="shared" si="19"/>
        <v>0.53999999992083758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5489.1</v>
      </c>
      <c r="D1031" s="1">
        <f>BILANCA!E53</f>
        <v>4263.6099999999997</v>
      </c>
      <c r="E1031" s="1">
        <v>0</v>
      </c>
      <c r="F1031" s="1">
        <v>0</v>
      </c>
      <c r="G1031" s="2">
        <f t="shared" si="22"/>
        <v>672.78336000000002</v>
      </c>
      <c r="H1031" s="2">
        <f t="shared" si="19"/>
        <v>0.49000000000069122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329065.15999999997</v>
      </c>
      <c r="D1032" s="1">
        <f>BILANCA!E54</f>
        <v>271003.73</v>
      </c>
      <c r="E1032" s="1">
        <v>0</v>
      </c>
      <c r="F1032" s="1">
        <v>0</v>
      </c>
      <c r="G1032" s="2">
        <f t="shared" si="22"/>
        <v>42682.558380000002</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331064.14</v>
      </c>
      <c r="D1033" s="1">
        <f>BILANCA!E55</f>
        <v>272342.92</v>
      </c>
      <c r="E1033" s="1">
        <v>0</v>
      </c>
      <c r="F1033" s="1">
        <v>0</v>
      </c>
      <c r="G1033" s="2">
        <f t="shared" si="22"/>
        <v>43787.499000000003</v>
      </c>
      <c r="H1033" s="2">
        <f t="shared" si="19"/>
        <v>0.22000000003026798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1902601.72</v>
      </c>
      <c r="D1034" s="1">
        <f>BILANCA!E56</f>
        <v>661893.88</v>
      </c>
      <c r="E1034" s="1">
        <v>0</v>
      </c>
      <c r="F1034" s="1">
        <v>0</v>
      </c>
      <c r="G1034" s="2">
        <f t="shared" si="22"/>
        <v>164545.86348</v>
      </c>
      <c r="H1034" s="2">
        <f t="shared" si="19"/>
        <v>0.40000000002328306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1902601.72</v>
      </c>
      <c r="D1035" s="1">
        <f>BILANCA!E57</f>
        <v>661893.88</v>
      </c>
      <c r="E1035" s="1">
        <v>0</v>
      </c>
      <c r="F1035" s="1">
        <v>0</v>
      </c>
      <c r="G1035" s="2">
        <f t="shared" si="22"/>
        <v>167772.25295999998</v>
      </c>
      <c r="H1035" s="2">
        <f t="shared" si="19"/>
        <v>0.40000000002328306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59502.92</v>
      </c>
      <c r="D1041" s="1">
        <f>BILANCA!E63</f>
        <v>73482.02</v>
      </c>
      <c r="E1041" s="1">
        <v>0</v>
      </c>
      <c r="F1041" s="1">
        <v>0</v>
      </c>
      <c r="G1041" s="2">
        <f t="shared" si="22"/>
        <v>11975.083680000002</v>
      </c>
      <c r="H1041" s="2">
        <f t="shared" si="19"/>
        <v>0.10000000000582077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59502.92</v>
      </c>
      <c r="D1042" s="1">
        <f>BILANCA!E64</f>
        <v>73482.02</v>
      </c>
      <c r="E1042" s="1">
        <v>0</v>
      </c>
      <c r="F1042" s="1">
        <v>0</v>
      </c>
      <c r="G1042" s="2">
        <f t="shared" si="22"/>
        <v>12181.550640000001</v>
      </c>
      <c r="H1042" s="2">
        <f t="shared" si="19"/>
        <v>0.10000000000582077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917237239.32999992</v>
      </c>
      <c r="D1046" s="1">
        <f>BILANCA!E68</f>
        <v>1011438325.9299999</v>
      </c>
      <c r="E1046" s="1">
        <v>0</v>
      </c>
      <c r="F1046" s="1">
        <v>0</v>
      </c>
      <c r="G1046" s="2">
        <f t="shared" si="22"/>
        <v>185227175.14497</v>
      </c>
      <c r="H1046" s="2">
        <f t="shared" si="19"/>
        <v>0.39999997615814209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309900.03000000003</v>
      </c>
      <c r="D1047" s="1">
        <f>BILANCA!E69</f>
        <v>481605</v>
      </c>
      <c r="E1047" s="1">
        <v>0</v>
      </c>
      <c r="F1047" s="1">
        <v>0</v>
      </c>
      <c r="G1047" s="2">
        <f t="shared" si="22"/>
        <v>81479.041920000003</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294931.28000000003</v>
      </c>
      <c r="D1048" s="1">
        <f>BILANCA!E70</f>
        <v>466636.25</v>
      </c>
      <c r="E1048" s="1">
        <v>0</v>
      </c>
      <c r="F1048" s="1">
        <v>0</v>
      </c>
      <c r="G1048" s="2">
        <f t="shared" si="22"/>
        <v>79833.245699999999</v>
      </c>
      <c r="H1048" s="2">
        <f t="shared" si="19"/>
        <v>0.53000000002793968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355.67</v>
      </c>
      <c r="E1049" s="1">
        <v>0</v>
      </c>
      <c r="F1049" s="1">
        <v>0</v>
      </c>
      <c r="G1049" s="2">
        <f t="shared" si="22"/>
        <v>46.948440000000005</v>
      </c>
      <c r="H1049" s="2">
        <f t="shared" si="19"/>
        <v>0.32999999999998408</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294931.28000000003</v>
      </c>
      <c r="D1050" s="1">
        <f>BILANCA!E72</f>
        <v>466280.58</v>
      </c>
      <c r="E1050" s="1">
        <v>0</v>
      </c>
      <c r="F1050" s="1">
        <v>0</v>
      </c>
      <c r="G1050" s="2">
        <f t="shared" si="22"/>
        <v>82241.993480000005</v>
      </c>
      <c r="H1050" s="2">
        <f t="shared" si="19"/>
        <v>0.70000000001164153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14968.75</v>
      </c>
      <c r="D1053" s="1">
        <f>BILANCA!E75</f>
        <v>14968.75</v>
      </c>
      <c r="E1053" s="1">
        <v>0</v>
      </c>
      <c r="F1053" s="1">
        <v>0</v>
      </c>
      <c r="G1053" s="2">
        <f t="shared" si="22"/>
        <v>3143.4375</v>
      </c>
      <c r="H1053" s="2">
        <f t="shared" si="19"/>
        <v>0.5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1051077.5900000001</v>
      </c>
      <c r="D1056" s="1">
        <f>BILANCA!E78</f>
        <v>1124201.4100000001</v>
      </c>
      <c r="E1056" s="1">
        <v>0</v>
      </c>
      <c r="F1056" s="1">
        <v>0</v>
      </c>
      <c r="G1056" s="2">
        <f t="shared" si="22"/>
        <v>240862.06993</v>
      </c>
      <c r="H1056" s="2">
        <f t="shared" si="19"/>
        <v>0.82000000006519258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190883.08</v>
      </c>
      <c r="D1057" s="1">
        <f>BILANCA!E79</f>
        <v>152312.54</v>
      </c>
      <c r="E1057" s="1">
        <v>0</v>
      </c>
      <c r="F1057" s="1">
        <v>0</v>
      </c>
      <c r="G1057" s="2">
        <f t="shared" si="22"/>
        <v>36667.603839999996</v>
      </c>
      <c r="H1057" s="2">
        <f t="shared" si="19"/>
        <v>0.53999999997904524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190883.08</v>
      </c>
      <c r="D1058" s="1">
        <f>BILANCA!E80</f>
        <v>152312.54</v>
      </c>
      <c r="E1058" s="1">
        <v>0</v>
      </c>
      <c r="F1058" s="1">
        <v>0</v>
      </c>
      <c r="G1058" s="2">
        <f t="shared" si="22"/>
        <v>37163.112000000001</v>
      </c>
      <c r="H1058" s="2">
        <f t="shared" si="19"/>
        <v>0.53999999997904524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316.82</v>
      </c>
      <c r="D1061" s="1">
        <f>BILANCA!E83</f>
        <v>3883</v>
      </c>
      <c r="E1061" s="1">
        <v>0</v>
      </c>
      <c r="F1061" s="1">
        <v>0</v>
      </c>
      <c r="G1061" s="2">
        <f t="shared" si="22"/>
        <v>630.45996000000002</v>
      </c>
      <c r="H1061" s="2">
        <f t="shared" si="19"/>
        <v>0.18000000000000682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67370.55</v>
      </c>
      <c r="D1062" s="1">
        <f>BILANCA!E84</f>
        <v>75701.5</v>
      </c>
      <c r="E1062" s="1">
        <v>0</v>
      </c>
      <c r="F1062" s="1">
        <v>0</v>
      </c>
      <c r="G1062" s="2">
        <f t="shared" si="22"/>
        <v>17283.11045</v>
      </c>
      <c r="H1062" s="2">
        <f t="shared" si="19"/>
        <v>0.94999999999708962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5.17</v>
      </c>
      <c r="D1063" s="1">
        <f>BILANCA!E85</f>
        <v>5.17</v>
      </c>
      <c r="E1063" s="1">
        <v>0</v>
      </c>
      <c r="F1063" s="1">
        <v>0</v>
      </c>
      <c r="G1063" s="2">
        <f t="shared" si="22"/>
        <v>1.2408000000000001</v>
      </c>
      <c r="H1063" s="2">
        <f t="shared" si="19"/>
        <v>0.33999999999999986</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792512.31</v>
      </c>
      <c r="D1064" s="1">
        <f>BILANCA!E86</f>
        <v>892309.54</v>
      </c>
      <c r="E1064" s="1">
        <v>0</v>
      </c>
      <c r="F1064" s="1">
        <v>0</v>
      </c>
      <c r="G1064" s="2">
        <f t="shared" si="22"/>
        <v>208747.64259</v>
      </c>
      <c r="H1064" s="2">
        <f t="shared" si="19"/>
        <v>0.77000000001862645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2633678.87</v>
      </c>
      <c r="D1066" s="1">
        <f>BILANCA!E88</f>
        <v>2633678.9</v>
      </c>
      <c r="E1066" s="1">
        <v>0</v>
      </c>
      <c r="F1066" s="1">
        <v>0</v>
      </c>
      <c r="G1066" s="2">
        <f t="shared" si="22"/>
        <v>655786.04361000005</v>
      </c>
      <c r="H1066" s="2">
        <f t="shared" si="19"/>
        <v>0.22999999998137355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2633678.87</v>
      </c>
      <c r="D1075" s="1">
        <f>BILANCA!E97</f>
        <v>2633678.9</v>
      </c>
      <c r="E1075" s="1">
        <v>0</v>
      </c>
      <c r="F1075" s="1">
        <v>0</v>
      </c>
      <c r="G1075" s="2">
        <f t="shared" si="22"/>
        <v>726895.37364000001</v>
      </c>
      <c r="H1075" s="2">
        <f t="shared" si="23"/>
        <v>0.22999999998137355</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2633678.87</v>
      </c>
      <c r="D1095" s="1">
        <f>BILANCA!E117</f>
        <v>2633678.9</v>
      </c>
      <c r="E1095" s="1">
        <v>0</v>
      </c>
      <c r="F1095" s="1">
        <v>0</v>
      </c>
      <c r="G1095" s="2">
        <f t="shared" si="22"/>
        <v>884916.10704000003</v>
      </c>
      <c r="H1095" s="2">
        <f t="shared" si="23"/>
        <v>0.22999999998137355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2298351.71</v>
      </c>
      <c r="D1097" s="1">
        <f>BILANCA!E119</f>
        <v>2299434.83</v>
      </c>
      <c r="E1097" s="1">
        <v>0</v>
      </c>
      <c r="F1097" s="1">
        <v>0</v>
      </c>
      <c r="G1097" s="2">
        <f t="shared" si="22"/>
        <v>786283.23618000001</v>
      </c>
      <c r="H1097" s="2">
        <f t="shared" si="23"/>
        <v>0.4599999999627471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2298351.71</v>
      </c>
      <c r="D1101" s="1">
        <f>BILANCA!E123</f>
        <v>2299434.83</v>
      </c>
      <c r="E1101" s="1">
        <v>0</v>
      </c>
      <c r="F1101" s="1">
        <v>0</v>
      </c>
      <c r="G1101" s="2">
        <f t="shared" si="22"/>
        <v>813872.12165999995</v>
      </c>
      <c r="H1101" s="2">
        <f t="shared" si="23"/>
        <v>0.4599999999627471</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2298351.71</v>
      </c>
      <c r="D1111" s="1">
        <f>BILANCA!E133</f>
        <v>2299434.83</v>
      </c>
      <c r="E1111" s="1">
        <v>0</v>
      </c>
      <c r="F1111" s="1">
        <v>0</v>
      </c>
      <c r="G1111" s="2">
        <f t="shared" si="22"/>
        <v>882844.33536000003</v>
      </c>
      <c r="H1111" s="2">
        <f t="shared" si="23"/>
        <v>0.4599999999627471</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263453688.21000004</v>
      </c>
      <c r="D1112" s="1">
        <f>BILANCA!E134</f>
        <v>258155479.81999999</v>
      </c>
      <c r="E1112" s="1">
        <v>0</v>
      </c>
      <c r="F1112" s="1">
        <v>0</v>
      </c>
      <c r="G1112" s="2">
        <f t="shared" si="22"/>
        <v>100589639.57265</v>
      </c>
      <c r="H1112" s="2">
        <f t="shared" si="23"/>
        <v>0.39000004529953003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294365285.21000004</v>
      </c>
      <c r="D1113" s="1">
        <f>BILANCA!E135</f>
        <v>291064957.94</v>
      </c>
      <c r="E1113" s="1">
        <v>0</v>
      </c>
      <c r="F1113" s="1">
        <v>0</v>
      </c>
      <c r="G1113" s="2">
        <f t="shared" si="22"/>
        <v>113944376.1417</v>
      </c>
      <c r="H1113" s="2">
        <f t="shared" si="23"/>
        <v>0.27000004053115845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17219902.16</v>
      </c>
      <c r="D1116" s="1">
        <f>BILANCA!E138</f>
        <v>17219902.16</v>
      </c>
      <c r="E1116" s="1">
        <v>0</v>
      </c>
      <c r="F1116" s="1">
        <v>0</v>
      </c>
      <c r="G1116" s="2">
        <f t="shared" si="22"/>
        <v>6870740.96184</v>
      </c>
      <c r="H1116" s="2">
        <f t="shared" si="23"/>
        <v>0.32000000029802322</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277145383.05000001</v>
      </c>
      <c r="D1119" s="1">
        <f>BILANCA!E141</f>
        <v>273845055.77999997</v>
      </c>
      <c r="E1119" s="1">
        <v>0</v>
      </c>
      <c r="F1119" s="1">
        <v>0</v>
      </c>
      <c r="G1119" s="2">
        <f t="shared" si="22"/>
        <v>112177627.26696</v>
      </c>
      <c r="H1119" s="2">
        <f t="shared" si="23"/>
        <v>0.27000004053115845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7968.24</v>
      </c>
      <c r="E1120" s="1">
        <v>0</v>
      </c>
      <c r="F1120" s="1">
        <v>0</v>
      </c>
      <c r="G1120" s="2">
        <f t="shared" si="22"/>
        <v>2183.2977599999999</v>
      </c>
      <c r="H1120" s="2">
        <f t="shared" si="23"/>
        <v>0.23999999999978172</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7968.24</v>
      </c>
      <c r="E1122" s="1">
        <v>0</v>
      </c>
      <c r="F1122" s="1">
        <v>0</v>
      </c>
      <c r="G1122" s="2">
        <f t="shared" si="22"/>
        <v>2215.1707200000001</v>
      </c>
      <c r="H1122" s="2">
        <f t="shared" si="23"/>
        <v>0.23999999999978172</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30911597</v>
      </c>
      <c r="D1123" s="1">
        <f>BILANCA!E145</f>
        <v>32917446.359999999</v>
      </c>
      <c r="E1123" s="1">
        <v>0</v>
      </c>
      <c r="F1123" s="1">
        <v>0</v>
      </c>
      <c r="G1123" s="2">
        <f t="shared" si="22"/>
        <v>13544508.560800001</v>
      </c>
      <c r="H1123" s="2">
        <f t="shared" si="23"/>
        <v>0.35999999940395355</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129361507.29999995</v>
      </c>
      <c r="D1124" s="1">
        <f>BILANCA!E146</f>
        <v>132040901.87999994</v>
      </c>
      <c r="E1124" s="1">
        <v>0</v>
      </c>
      <c r="F1124" s="1">
        <v>0</v>
      </c>
      <c r="G1124" s="2">
        <f t="shared" si="22"/>
        <v>55475506.859459966</v>
      </c>
      <c r="H1124" s="2">
        <f t="shared" si="23"/>
        <v>0.42000001668930054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400001534.12</v>
      </c>
      <c r="D1126" s="1">
        <f>BILANCA!E148</f>
        <v>383953072.16000003</v>
      </c>
      <c r="E1126" s="1">
        <v>0</v>
      </c>
      <c r="F1126" s="1">
        <v>0</v>
      </c>
      <c r="G1126" s="2">
        <f t="shared" si="22"/>
        <v>167010798.01692</v>
      </c>
      <c r="H1126" s="2">
        <f t="shared" si="23"/>
        <v>0.28000003099441528</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412237.45</v>
      </c>
      <c r="D1136" s="1">
        <f>BILANCA!E158</f>
        <v>339535.88</v>
      </c>
      <c r="E1136" s="1">
        <v>0</v>
      </c>
      <c r="F1136" s="1">
        <v>0</v>
      </c>
      <c r="G1136" s="2">
        <f t="shared" si="22"/>
        <v>166970.30913000001</v>
      </c>
      <c r="H1136" s="2">
        <f t="shared" si="23"/>
        <v>0.57000000000698492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245552589.72999999</v>
      </c>
      <c r="D1137" s="1">
        <f>BILANCA!E159</f>
        <v>246820602.75999999</v>
      </c>
      <c r="E1137" s="1">
        <v>0</v>
      </c>
      <c r="F1137" s="1">
        <v>0</v>
      </c>
      <c r="G1137" s="2">
        <f t="shared" si="22"/>
        <v>113835844.46849999</v>
      </c>
      <c r="H1137" s="2">
        <f t="shared" si="23"/>
        <v>0.51000002026557922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439435.78</v>
      </c>
      <c r="D1138" s="1">
        <f>BILANCA!E160</f>
        <v>413629.26</v>
      </c>
      <c r="E1138" s="1">
        <v>0</v>
      </c>
      <c r="F1138" s="1">
        <v>0</v>
      </c>
      <c r="G1138" s="2">
        <f t="shared" si="22"/>
        <v>196337.6165</v>
      </c>
      <c r="H1138" s="2">
        <f t="shared" si="23"/>
        <v>0.47999999998137355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20851778.57</v>
      </c>
      <c r="D1139" s="1">
        <f>BILANCA!E161</f>
        <v>25683446</v>
      </c>
      <c r="E1139" s="1">
        <v>0</v>
      </c>
      <c r="F1139" s="1">
        <v>0</v>
      </c>
      <c r="G1139" s="2">
        <f t="shared" si="22"/>
        <v>11266112.60892</v>
      </c>
      <c r="H1139" s="2">
        <f t="shared" si="23"/>
        <v>0.42999999970197678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537896068.35000002</v>
      </c>
      <c r="D1141" s="1">
        <f>BILANCA!E163</f>
        <v>525169384.18000001</v>
      </c>
      <c r="E1141" s="1">
        <v>0</v>
      </c>
      <c r="F1141" s="1">
        <v>0</v>
      </c>
      <c r="G1141" s="2">
        <f t="shared" si="22"/>
        <v>250941104.20017999</v>
      </c>
      <c r="H1141" s="2">
        <f t="shared" si="23"/>
        <v>0.53000003099441528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1491034.38</v>
      </c>
      <c r="D1142" s="1">
        <f>BILANCA!E164</f>
        <v>933397.10999999987</v>
      </c>
      <c r="E1142" s="1">
        <v>0</v>
      </c>
      <c r="F1142" s="1">
        <v>0</v>
      </c>
      <c r="G1142" s="2">
        <f t="shared" si="22"/>
        <v>533894.74739999999</v>
      </c>
      <c r="H1142" s="2">
        <f t="shared" si="23"/>
        <v>0.48999999975785613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1647851.21</v>
      </c>
      <c r="D1144" s="1">
        <f>BILANCA!E166</f>
        <v>1203289.6299999999</v>
      </c>
      <c r="E1144" s="1">
        <v>0</v>
      </c>
      <c r="F1144" s="1">
        <v>0</v>
      </c>
      <c r="G1144" s="2">
        <f t="shared" si="22"/>
        <v>652763.30566999991</v>
      </c>
      <c r="H1144" s="2">
        <f t="shared" si="23"/>
        <v>0.58000000007450581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156816.82999999999</v>
      </c>
      <c r="D1147" s="1">
        <f>BILANCA!E169</f>
        <v>269892.52</v>
      </c>
      <c r="E1147" s="1">
        <v>0</v>
      </c>
      <c r="F1147" s="1">
        <v>0</v>
      </c>
      <c r="G1147" s="2">
        <f t="shared" si="22"/>
        <v>114242.70668000002</v>
      </c>
      <c r="H1147" s="2">
        <f t="shared" si="23"/>
        <v>0.64999999999417923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521570031.81999999</v>
      </c>
      <c r="D1148" s="1">
        <f>BILANCA!E170</f>
        <v>618702740.71000004</v>
      </c>
      <c r="E1148" s="1">
        <v>0</v>
      </c>
      <c r="F1148" s="1">
        <v>0</v>
      </c>
      <c r="G1148" s="2">
        <f t="shared" si="22"/>
        <v>290230959.68460006</v>
      </c>
      <c r="H1148" s="2">
        <f t="shared" si="23"/>
        <v>0.46999996900558472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521570031.81999999</v>
      </c>
      <c r="D1151" s="1">
        <f>BILANCA!E173</f>
        <v>618702740.71000004</v>
      </c>
      <c r="E1151" s="1">
        <v>0</v>
      </c>
      <c r="F1151" s="1">
        <v>0</v>
      </c>
      <c r="G1151" s="2">
        <f t="shared" si="22"/>
        <v>295507886.22432005</v>
      </c>
      <c r="H1151" s="2">
        <f t="shared" si="23"/>
        <v>0.46999996900558472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1044489794.9700001</v>
      </c>
      <c r="D1152" s="1">
        <f>BILANCA!E175</f>
        <v>1133652024.25</v>
      </c>
      <c r="E1152" s="1">
        <v>0</v>
      </c>
      <c r="F1152" s="1">
        <v>0</v>
      </c>
      <c r="G1152" s="2">
        <f t="shared" si="22"/>
        <v>559693159.54643011</v>
      </c>
      <c r="H1152" s="2">
        <f t="shared" si="23"/>
        <v>0.27999985218048096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588207122.72000015</v>
      </c>
      <c r="D1153" s="1">
        <f>BILANCA!E176</f>
        <v>682810418.54999995</v>
      </c>
      <c r="E1153" s="1">
        <v>0</v>
      </c>
      <c r="F1153" s="1">
        <v>0</v>
      </c>
      <c r="G1153" s="2">
        <f t="shared" si="22"/>
        <v>332150753.16940004</v>
      </c>
      <c r="H1153" s="2">
        <f t="shared" si="23"/>
        <v>0.72999989986419678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587402146.57000005</v>
      </c>
      <c r="D1154" s="1">
        <f>BILANCA!E177</f>
        <v>681369699.31999993</v>
      </c>
      <c r="E1154" s="1">
        <v>0</v>
      </c>
      <c r="F1154" s="1">
        <v>0</v>
      </c>
      <c r="G1154" s="2">
        <f t="shared" si="22"/>
        <v>333474204.23091</v>
      </c>
      <c r="H1154" s="2">
        <f t="shared" si="23"/>
        <v>0.74999988079071045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4200369.8600000003</v>
      </c>
      <c r="D1155" s="1">
        <f>BILANCA!E178</f>
        <v>4879121.63</v>
      </c>
      <c r="E1155" s="1">
        <v>0</v>
      </c>
      <c r="F1155" s="1">
        <v>0</v>
      </c>
      <c r="G1155" s="2">
        <f t="shared" si="22"/>
        <v>2400881.4566399995</v>
      </c>
      <c r="H1155" s="2">
        <f t="shared" si="23"/>
        <v>0.50999999977648258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296332.75</v>
      </c>
      <c r="D1156" s="1">
        <f>BILANCA!E179</f>
        <v>689609.91</v>
      </c>
      <c r="E1156" s="1">
        <v>0</v>
      </c>
      <c r="F1156" s="1">
        <v>0</v>
      </c>
      <c r="G1156" s="2">
        <f t="shared" si="22"/>
        <v>289870.59460999997</v>
      </c>
      <c r="H1156" s="2">
        <f t="shared" si="23"/>
        <v>0.33999999996740371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175768.28</v>
      </c>
      <c r="D1157" s="1">
        <f>BILANCA!E180</f>
        <v>229604.88</v>
      </c>
      <c r="E1157" s="1">
        <v>0</v>
      </c>
      <c r="F1157" s="1">
        <v>0</v>
      </c>
      <c r="G1157" s="2">
        <f t="shared" si="22"/>
        <v>110486.17895999999</v>
      </c>
      <c r="H1157" s="2">
        <f t="shared" si="23"/>
        <v>0.39999999999417923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175768.28</v>
      </c>
      <c r="D1160" s="1">
        <f>BILANCA!E183</f>
        <v>229604.88</v>
      </c>
      <c r="E1160" s="1">
        <v>0</v>
      </c>
      <c r="F1160" s="1">
        <v>0</v>
      </c>
      <c r="G1160" s="2">
        <f t="shared" si="22"/>
        <v>112391.11308</v>
      </c>
      <c r="H1160" s="2">
        <f t="shared" si="23"/>
        <v>0.39999999999417923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515262903.5</v>
      </c>
      <c r="D1163" s="1">
        <f>BILANCA!E186</f>
        <v>611869871.10000002</v>
      </c>
      <c r="E1163" s="1">
        <v>0</v>
      </c>
      <c r="F1163" s="1">
        <v>0</v>
      </c>
      <c r="G1163" s="2">
        <f t="shared" si="22"/>
        <v>313020476.22599995</v>
      </c>
      <c r="H1163" s="2">
        <f t="shared" si="23"/>
        <v>0.60000002384185791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67466772.180000007</v>
      </c>
      <c r="D1165" s="1">
        <f>BILANCA!E188</f>
        <v>63701491.799999997</v>
      </c>
      <c r="E1165" s="1">
        <v>0</v>
      </c>
      <c r="F1165" s="1">
        <v>0</v>
      </c>
      <c r="G1165" s="2">
        <f t="shared" si="22"/>
        <v>35466295.551959999</v>
      </c>
      <c r="H1165" s="2">
        <f t="shared" si="23"/>
        <v>0.38000001013278961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539.19000000000005</v>
      </c>
      <c r="D1166" s="1">
        <f>BILANCA!E189</f>
        <v>11381.16</v>
      </c>
      <c r="E1166" s="1">
        <v>0</v>
      </c>
      <c r="F1166" s="1">
        <v>0</v>
      </c>
      <c r="G1166" s="2">
        <f t="shared" si="22"/>
        <v>4264.1763299999993</v>
      </c>
      <c r="H1166" s="2">
        <f t="shared" si="23"/>
        <v>0.34999999999990905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804436.96</v>
      </c>
      <c r="D1183" s="1">
        <f>BILANCA!E206</f>
        <v>1429338.07</v>
      </c>
      <c r="E1183" s="1">
        <v>0</v>
      </c>
      <c r="F1183" s="1">
        <v>0</v>
      </c>
      <c r="G1183" s="2">
        <f t="shared" si="22"/>
        <v>732622.62</v>
      </c>
      <c r="H1183" s="2">
        <f t="shared" si="23"/>
        <v>0.11000000010244548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804436.96</v>
      </c>
      <c r="D1184" s="1">
        <f>BILANCA!E207</f>
        <v>1429338.07</v>
      </c>
      <c r="E1184" s="1">
        <v>0</v>
      </c>
      <c r="F1184" s="1">
        <v>0</v>
      </c>
      <c r="G1184" s="2">
        <f t="shared" si="22"/>
        <v>736285.73310000007</v>
      </c>
      <c r="H1184" s="2">
        <f t="shared" si="23"/>
        <v>0.11000000010244548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804436.96</v>
      </c>
      <c r="D1189" s="1">
        <f>BILANCA!E212</f>
        <v>1429338.07</v>
      </c>
      <c r="E1189" s="1">
        <v>0</v>
      </c>
      <c r="F1189" s="1">
        <v>0</v>
      </c>
      <c r="G1189" s="2">
        <f t="shared" si="22"/>
        <v>754601.29859999998</v>
      </c>
      <c r="H1189" s="2">
        <f t="shared" si="23"/>
        <v>0.11000000010244548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456282672.25</v>
      </c>
      <c r="D1214" s="1">
        <f>BILANCA!E237</f>
        <v>450841605.70000005</v>
      </c>
      <c r="E1214" s="1">
        <v>0</v>
      </c>
      <c r="F1214" s="1">
        <v>0</v>
      </c>
      <c r="G1214" s="2">
        <f t="shared" si="22"/>
        <v>313690119.12315005</v>
      </c>
      <c r="H1214" s="2">
        <f t="shared" si="23"/>
        <v>0.54999995231628418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371603057.97000003</v>
      </c>
      <c r="D1215" s="1">
        <f>BILANCA!E238</f>
        <v>359021466.85000002</v>
      </c>
      <c r="E1215" s="1">
        <v>0</v>
      </c>
      <c r="F1215" s="1">
        <v>0</v>
      </c>
      <c r="G1215" s="2">
        <f t="shared" si="22"/>
        <v>252797870.06744003</v>
      </c>
      <c r="H1215" s="2">
        <f t="shared" si="23"/>
        <v>0.1799999475479126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392643748.81</v>
      </c>
      <c r="D1216" s="1">
        <f>BILANCA!E239</f>
        <v>382268456.47000003</v>
      </c>
      <c r="E1216" s="1">
        <v>0</v>
      </c>
      <c r="F1216" s="1">
        <v>0</v>
      </c>
      <c r="G1216" s="2">
        <f t="shared" si="22"/>
        <v>269623094.18775004</v>
      </c>
      <c r="H1216" s="2">
        <f t="shared" si="23"/>
        <v>0.6600000262260437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392643718.75</v>
      </c>
      <c r="D1217" s="1">
        <f>BILANCA!E240</f>
        <v>382260458.17000002</v>
      </c>
      <c r="E1217" s="1">
        <v>0</v>
      </c>
      <c r="F1217" s="1">
        <v>0</v>
      </c>
      <c r="G1217" s="2">
        <f t="shared" si="22"/>
        <v>270776524.61106002</v>
      </c>
      <c r="H1217" s="2">
        <f t="shared" si="23"/>
        <v>0.42000001668930054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30.06</v>
      </c>
      <c r="D1218" s="1">
        <f>BILANCA!E241</f>
        <v>7998.3</v>
      </c>
      <c r="E1218" s="1">
        <v>0</v>
      </c>
      <c r="F1218" s="1">
        <v>0</v>
      </c>
      <c r="G1218" s="2">
        <f t="shared" si="22"/>
        <v>3766.2651000000001</v>
      </c>
      <c r="H1218" s="2">
        <f t="shared" si="23"/>
        <v>0.36000000000018062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21040690.84</v>
      </c>
      <c r="D1219" s="1">
        <f>BILANCA!E242</f>
        <v>23246989.620000001</v>
      </c>
      <c r="E1219" s="1">
        <v>0</v>
      </c>
      <c r="F1219" s="1">
        <v>0</v>
      </c>
      <c r="G1219" s="2">
        <f t="shared" si="22"/>
        <v>15938182.13888</v>
      </c>
      <c r="H1219" s="2">
        <f t="shared" si="23"/>
        <v>0.53999999910593033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21040690.84</v>
      </c>
      <c r="D1220" s="1">
        <f>BILANCA!E243</f>
        <v>23246989.620000001</v>
      </c>
      <c r="E1220" s="1">
        <v>0</v>
      </c>
      <c r="F1220" s="1">
        <v>0</v>
      </c>
      <c r="G1220" s="2">
        <f t="shared" si="22"/>
        <v>16005716.808959998</v>
      </c>
      <c r="H1220" s="2">
        <f t="shared" si="23"/>
        <v>0.53999999910593033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17294812.25</v>
      </c>
      <c r="D1222" s="1">
        <f>BILANCA!E245</f>
        <v>21204664.549999997</v>
      </c>
      <c r="E1222" s="1">
        <v>0</v>
      </c>
      <c r="F1222" s="1">
        <v>0</v>
      </c>
      <c r="G1222" s="2">
        <f t="shared" si="22"/>
        <v>14269289.782649998</v>
      </c>
      <c r="H1222" s="2">
        <f t="shared" si="23"/>
        <v>0.70000000298023224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42916304.149999999</v>
      </c>
      <c r="D1223" s="1">
        <f>BILANCA!E246</f>
        <v>46376090.159999996</v>
      </c>
      <c r="E1223" s="1">
        <v>0</v>
      </c>
      <c r="F1223" s="1">
        <v>0</v>
      </c>
      <c r="G1223" s="2">
        <f t="shared" si="22"/>
        <v>32560436.272799999</v>
      </c>
      <c r="H1223" s="2">
        <f t="shared" si="23"/>
        <v>0.30999999493360519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42916304.149999999</v>
      </c>
      <c r="D1224" s="1">
        <f>BILANCA!E247</f>
        <v>46376090.159999996</v>
      </c>
      <c r="E1224" s="1">
        <v>0</v>
      </c>
      <c r="F1224" s="1">
        <v>0</v>
      </c>
      <c r="G1224" s="2">
        <f t="shared" si="22"/>
        <v>32696104.757269997</v>
      </c>
      <c r="H1224" s="2">
        <f t="shared" si="23"/>
        <v>0.30999999493360519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25621491.899999999</v>
      </c>
      <c r="D1227" s="1">
        <f>BILANCA!E250</f>
        <v>25171425.609999999</v>
      </c>
      <c r="E1227" s="1">
        <v>0</v>
      </c>
      <c r="F1227" s="1">
        <v>0</v>
      </c>
      <c r="G1227" s="2">
        <f t="shared" si="22"/>
        <v>18535299.721280001</v>
      </c>
      <c r="H1227" s="2">
        <f t="shared" si="23"/>
        <v>0.49000000208616257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9206026.6999999993</v>
      </c>
      <c r="D1229" s="1">
        <f>BILANCA!E252</f>
        <v>9380861.5299999993</v>
      </c>
      <c r="E1229" s="1">
        <v>0</v>
      </c>
      <c r="F1229" s="1">
        <v>0</v>
      </c>
      <c r="G1229" s="2">
        <f t="shared" si="22"/>
        <v>6880066.4409599993</v>
      </c>
      <c r="H1229" s="2">
        <f t="shared" si="23"/>
        <v>0.77000000141561031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16415465.199999999</v>
      </c>
      <c r="D1230" s="1">
        <f>BILANCA!E253</f>
        <v>15790564.08</v>
      </c>
      <c r="E1230" s="1">
        <v>0</v>
      </c>
      <c r="F1230" s="1">
        <v>0</v>
      </c>
      <c r="G1230" s="2">
        <f t="shared" si="22"/>
        <v>11855158.55992</v>
      </c>
      <c r="H1230" s="2">
        <f t="shared" si="23"/>
        <v>0.27999999932944775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65893767.649999999</v>
      </c>
      <c r="D1232" s="1">
        <f>BILANCA!E255</f>
        <v>69682777.189999998</v>
      </c>
      <c r="E1232" s="1">
        <v>0</v>
      </c>
      <c r="F1232" s="1">
        <v>0</v>
      </c>
      <c r="G1232" s="2">
        <f t="shared" si="22"/>
        <v>51109571.18547</v>
      </c>
      <c r="H1232" s="2">
        <f t="shared" si="23"/>
        <v>0.53999999910593033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1491034.38</v>
      </c>
      <c r="D1233" s="1">
        <f>BILANCA!E256</f>
        <v>932697.11</v>
      </c>
      <c r="E1233" s="1">
        <v>0</v>
      </c>
      <c r="F1233" s="1">
        <v>0</v>
      </c>
      <c r="G1233" s="2">
        <f t="shared" si="22"/>
        <v>839107.14999999991</v>
      </c>
      <c r="H1233" s="2">
        <f t="shared" si="23"/>
        <v>0.48999999987427145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2275161064.3099999</v>
      </c>
      <c r="D1236" s="1">
        <f>BILANCA!E259</f>
        <v>2276561221.27</v>
      </c>
      <c r="E1236" s="1">
        <v>0</v>
      </c>
      <c r="F1236" s="1">
        <v>0</v>
      </c>
      <c r="G1236" s="2">
        <f t="shared" si="22"/>
        <v>1727555727.2330499</v>
      </c>
      <c r="H1236" s="2">
        <f t="shared" si="23"/>
        <v>0.57999992370605469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2275161064.3099999</v>
      </c>
      <c r="D1237" s="1">
        <f>BILANCA!E260</f>
        <v>2276561221.27</v>
      </c>
      <c r="E1237" s="1">
        <v>0</v>
      </c>
      <c r="F1237" s="1">
        <v>0</v>
      </c>
      <c r="G1237" s="2">
        <f t="shared" si="22"/>
        <v>1734384010.7399001</v>
      </c>
      <c r="H1237" s="2">
        <f t="shared" si="23"/>
        <v>0.57999992370605469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2633678.87</v>
      </c>
      <c r="D1238" s="1">
        <f>BILANCA!E262</f>
        <v>2633678.9</v>
      </c>
      <c r="E1238" s="1">
        <v>0</v>
      </c>
      <c r="F1238" s="1">
        <v>0</v>
      </c>
      <c r="G1238" s="2">
        <f t="shared" si="22"/>
        <v>2014764.35085</v>
      </c>
      <c r="H1238" s="2">
        <f t="shared" si="23"/>
        <v>0.22999999998137355</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640827175.48000002</v>
      </c>
      <c r="D1240" s="1">
        <f>BILANCA!E264</f>
        <v>626584683.55999994</v>
      </c>
      <c r="E1240" s="1">
        <v>0</v>
      </c>
      <c r="F1240" s="1">
        <v>0</v>
      </c>
      <c r="G1240" s="2">
        <f t="shared" si="22"/>
        <v>486757111.44819999</v>
      </c>
      <c r="H1240" s="2">
        <f t="shared" si="23"/>
        <v>0.92000007629394531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26430400.170000002</v>
      </c>
      <c r="D1241" s="1">
        <f>BILANCA!E265</f>
        <v>30625602.5</v>
      </c>
      <c r="E1241" s="1">
        <v>0</v>
      </c>
      <c r="F1241" s="1">
        <v>0</v>
      </c>
      <c r="G1241" s="2">
        <f t="shared" si="22"/>
        <v>22621854.133859999</v>
      </c>
      <c r="H1241" s="2">
        <f t="shared" si="23"/>
        <v>0.67000000178813934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180567.79</v>
      </c>
      <c r="D1242" s="1">
        <f>BILANCA!E266</f>
        <v>334455.46000000002</v>
      </c>
      <c r="E1242" s="1">
        <v>0</v>
      </c>
      <c r="F1242" s="1">
        <v>0</v>
      </c>
      <c r="G1242" s="2">
        <f t="shared" ref="G1242:G1479" si="24">B1242/1000*C1242+B1242/500*D1242</f>
        <v>220014.98589000001</v>
      </c>
      <c r="H1242" s="2">
        <f t="shared" si="23"/>
        <v>0.67000000001280569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1467283.42</v>
      </c>
      <c r="D1243" s="1">
        <f>BILANCA!E267</f>
        <v>868834.17</v>
      </c>
      <c r="E1243" s="1">
        <v>0</v>
      </c>
      <c r="F1243" s="1">
        <v>0</v>
      </c>
      <c r="G1243" s="2">
        <f t="shared" si="24"/>
        <v>833287.45760000008</v>
      </c>
      <c r="H1243" s="2">
        <f t="shared" si="23"/>
        <v>0.58999999996740371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777408.22</v>
      </c>
      <c r="D1244" s="1">
        <f>BILANCA!E268</f>
        <v>869264.65</v>
      </c>
      <c r="E1244" s="1">
        <v>0</v>
      </c>
      <c r="F1244" s="1">
        <v>0</v>
      </c>
      <c r="G1244" s="2">
        <f t="shared" si="24"/>
        <v>656659.69272000005</v>
      </c>
      <c r="H1244" s="2">
        <f t="shared" si="23"/>
        <v>0.56999999994877726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15104.09</v>
      </c>
      <c r="D1245" s="1">
        <f>BILANCA!E269</f>
        <v>22700.98</v>
      </c>
      <c r="E1245" s="1">
        <v>0</v>
      </c>
      <c r="F1245" s="1">
        <v>0</v>
      </c>
      <c r="G1245" s="2">
        <f t="shared" si="24"/>
        <v>15852.5851</v>
      </c>
      <c r="H1245" s="2">
        <f t="shared" si="23"/>
        <v>0.11000000000058208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343.91</v>
      </c>
      <c r="E1247" s="1">
        <v>0</v>
      </c>
      <c r="F1247" s="1">
        <v>0</v>
      </c>
      <c r="G1247" s="2">
        <f t="shared" si="24"/>
        <v>181.58448000000001</v>
      </c>
      <c r="H1247" s="2">
        <f t="shared" si="23"/>
        <v>8.9999999999974989E-2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20851778.57</v>
      </c>
      <c r="D1262" s="1">
        <f>BILANCA!E286</f>
        <v>25683446</v>
      </c>
      <c r="E1262" s="1">
        <v>0</v>
      </c>
      <c r="F1262" s="1">
        <v>0</v>
      </c>
      <c r="G1262" s="2">
        <f t="shared" si="24"/>
        <v>20149009.089030001</v>
      </c>
      <c r="H1262" s="2">
        <f t="shared" si="23"/>
        <v>0.42999999970197678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5184.04</v>
      </c>
      <c r="D1263" s="1">
        <f>BILANCA!E287</f>
        <v>78600.479999999996</v>
      </c>
      <c r="E1263" s="1">
        <v>0</v>
      </c>
      <c r="F1263" s="1">
        <v>0</v>
      </c>
      <c r="G1263" s="2">
        <f t="shared" si="24"/>
        <v>45467.8</v>
      </c>
      <c r="H1263" s="2">
        <f t="shared" si="23"/>
        <v>0.51999999999588908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587396962.52999997</v>
      </c>
      <c r="D1264" s="1">
        <f>BILANCA!E288</f>
        <v>681291098.84000003</v>
      </c>
      <c r="E1264" s="1">
        <v>0</v>
      </c>
      <c r="F1264" s="1">
        <v>0</v>
      </c>
      <c r="G1264" s="2">
        <f t="shared" si="24"/>
        <v>547944144.01901007</v>
      </c>
      <c r="H1264" s="2">
        <f t="shared" si="23"/>
        <v>0.62999999523162842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250</v>
      </c>
      <c r="E1265" s="1">
        <v>0</v>
      </c>
      <c r="F1265" s="1">
        <v>0</v>
      </c>
      <c r="G1265" s="2">
        <f t="shared" si="24"/>
        <v>141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539.19000000000005</v>
      </c>
      <c r="D1266" s="1">
        <f>BILANCA!E290</f>
        <v>11131.16</v>
      </c>
      <c r="E1266" s="1">
        <v>0</v>
      </c>
      <c r="F1266" s="1">
        <v>0</v>
      </c>
      <c r="G1266" s="2">
        <f t="shared" si="24"/>
        <v>6452.8273299999992</v>
      </c>
      <c r="H1266" s="2">
        <f t="shared" si="23"/>
        <v>0.34999999999990905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804436.96</v>
      </c>
      <c r="D1270" s="1">
        <f>BILANCA!E294</f>
        <v>1429338.07</v>
      </c>
      <c r="E1270" s="1">
        <v>0</v>
      </c>
      <c r="F1270" s="1">
        <v>0</v>
      </c>
      <c r="G1270" s="2">
        <f t="shared" si="24"/>
        <v>1051313.4597</v>
      </c>
      <c r="H1270" s="2">
        <f t="shared" si="23"/>
        <v>0.11000000010244548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491021.77</v>
      </c>
      <c r="D1272" s="1">
        <f>BILANCA!E296</f>
        <v>470693</v>
      </c>
      <c r="E1272" s="1">
        <v>0</v>
      </c>
      <c r="F1272" s="1">
        <v>0</v>
      </c>
      <c r="G1272" s="2">
        <f t="shared" si="24"/>
        <v>413965.84552999999</v>
      </c>
      <c r="H1272" s="2">
        <f t="shared" si="23"/>
        <v>0.22999999998137355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3341076.49</v>
      </c>
      <c r="D1273" s="1">
        <f>BILANCA!E297</f>
        <v>3815200.62</v>
      </c>
      <c r="E1273" s="1">
        <v>0</v>
      </c>
      <c r="F1273" s="1">
        <v>0</v>
      </c>
      <c r="G1273" s="2">
        <f t="shared" si="24"/>
        <v>3181728.5416999999</v>
      </c>
      <c r="H1273" s="2">
        <f t="shared" si="23"/>
        <v>0.87000000011175871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20236253.899999999</v>
      </c>
      <c r="D1274" s="1">
        <f>BILANCA!E298</f>
        <v>21817913.18</v>
      </c>
      <c r="E1274" s="1">
        <v>0</v>
      </c>
      <c r="F1274" s="1">
        <v>0</v>
      </c>
      <c r="G1274" s="2">
        <f t="shared" si="24"/>
        <v>18586775.355659999</v>
      </c>
      <c r="H1274" s="2">
        <f t="shared" si="23"/>
        <v>0.2800000011920929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775421.34</v>
      </c>
      <c r="D1278" s="1">
        <f>BILANCA!E302</f>
        <v>867280.94</v>
      </c>
      <c r="E1278" s="1">
        <v>0</v>
      </c>
      <c r="F1278" s="1">
        <v>0</v>
      </c>
      <c r="G1278" s="2">
        <f t="shared" si="24"/>
        <v>740445.04989999987</v>
      </c>
      <c r="H1278" s="2">
        <f t="shared" si="23"/>
        <v>0.40000000002328306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804436.96</v>
      </c>
      <c r="D1285" s="1">
        <f>BILANCA!E309</f>
        <v>1429338.07</v>
      </c>
      <c r="E1285" s="1">
        <v>0</v>
      </c>
      <c r="F1285" s="1">
        <v>0</v>
      </c>
      <c r="G1285" s="2">
        <f t="shared" si="24"/>
        <v>1106260.1562000001</v>
      </c>
      <c r="H1285" s="2">
        <f t="shared" si="23"/>
        <v>0.11000000010244548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6475785579.4099998</v>
      </c>
      <c r="D1423" s="1">
        <f>'RAS-funkcijski'!E129</f>
        <v>7472874811.8100004</v>
      </c>
      <c r="E1423" s="1">
        <v>0</v>
      </c>
      <c r="F1423" s="1">
        <v>0</v>
      </c>
      <c r="G1423" s="2">
        <f t="shared" si="24"/>
        <v>2677691900.3787498</v>
      </c>
      <c r="H1423" s="2">
        <f t="shared" si="27"/>
        <v>0.59999942779541016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1178892891.2</v>
      </c>
      <c r="D1424" s="1">
        <f>'RAS-funkcijski'!E130</f>
        <v>1332101494.48</v>
      </c>
      <c r="E1424" s="1">
        <v>0</v>
      </c>
      <c r="F1424" s="1">
        <v>0</v>
      </c>
      <c r="G1424" s="2">
        <f t="shared" si="24"/>
        <v>484230080.90016007</v>
      </c>
      <c r="H1424" s="2">
        <f t="shared" si="27"/>
        <v>0.68000006675720215</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1178892891.2</v>
      </c>
      <c r="D1426" s="1">
        <f>'RAS-funkcijski'!E132</f>
        <v>1332101494.48</v>
      </c>
      <c r="E1426" s="1">
        <v>0</v>
      </c>
      <c r="F1426" s="1">
        <v>0</v>
      </c>
      <c r="G1426" s="2">
        <f t="shared" si="24"/>
        <v>491916272.66048002</v>
      </c>
      <c r="H1426" s="2">
        <f t="shared" si="27"/>
        <v>0.68000006675720215</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4303926927.25</v>
      </c>
      <c r="D1427" s="1">
        <f>'RAS-funkcijski'!E133</f>
        <v>4935086353.1199999</v>
      </c>
      <c r="E1427" s="1">
        <v>0</v>
      </c>
      <c r="F1427" s="1">
        <v>0</v>
      </c>
      <c r="G1427" s="2">
        <f t="shared" si="24"/>
        <v>1828458852.7202101</v>
      </c>
      <c r="H1427" s="2">
        <f t="shared" si="27"/>
        <v>0.36999988555908203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740503676.32000005</v>
      </c>
      <c r="D1428" s="1">
        <f>'RAS-funkcijski'!E134</f>
        <v>950008921.45000005</v>
      </c>
      <c r="E1428" s="1">
        <v>0</v>
      </c>
      <c r="F1428" s="1">
        <v>0</v>
      </c>
      <c r="G1428" s="2">
        <f t="shared" si="24"/>
        <v>343267797.49860001</v>
      </c>
      <c r="H1428" s="2">
        <f t="shared" si="27"/>
        <v>0.77000010013580322</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172873834.44</v>
      </c>
      <c r="D1429" s="1">
        <f>'RAS-funkcijski'!E135</f>
        <v>164686572.65000001</v>
      </c>
      <c r="E1429" s="1">
        <v>0</v>
      </c>
      <c r="F1429" s="1">
        <v>0</v>
      </c>
      <c r="G1429" s="2">
        <f t="shared" si="24"/>
        <v>65794354.345940009</v>
      </c>
      <c r="H1429" s="2">
        <f t="shared" si="27"/>
        <v>0.78999999165534973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7952510.6799999997</v>
      </c>
      <c r="D1432" s="1">
        <f>'RAS-funkcijski'!E138</f>
        <v>9936358.4199999999</v>
      </c>
      <c r="E1432" s="1">
        <v>0</v>
      </c>
      <c r="F1432" s="1">
        <v>0</v>
      </c>
      <c r="G1432" s="2">
        <f t="shared" si="24"/>
        <v>3728580.4876800003</v>
      </c>
      <c r="H1432" s="2">
        <f t="shared" si="27"/>
        <v>0.74000000022351742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71635739.519999996</v>
      </c>
      <c r="D1434" s="1">
        <f>'RAS-funkcijski'!E140</f>
        <v>81055111.689999998</v>
      </c>
      <c r="E1434" s="1">
        <v>0</v>
      </c>
      <c r="F1434" s="1">
        <v>0</v>
      </c>
      <c r="G1434" s="2">
        <f t="shared" si="24"/>
        <v>31789450.954400003</v>
      </c>
      <c r="H1434" s="2">
        <f t="shared" si="27"/>
        <v>0.79000000655651093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6475785579.4099998</v>
      </c>
      <c r="D1435" s="13">
        <f>'RAS-funkcijski'!E141</f>
        <v>7472874811.8100004</v>
      </c>
      <c r="E1435" s="13">
        <v>0</v>
      </c>
      <c r="F1435" s="13">
        <v>0</v>
      </c>
      <c r="G1435" s="14">
        <f t="shared" si="24"/>
        <v>2934750322.8151102</v>
      </c>
      <c r="H1435" s="14">
        <f t="shared" si="27"/>
        <v>0.59999942779541016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7968.24</v>
      </c>
      <c r="D1436" s="6">
        <f>'P-VRIO'!E5</f>
        <v>4025861.4899999998</v>
      </c>
      <c r="E1436" s="6">
        <v>0</v>
      </c>
      <c r="F1436" s="6">
        <v>0</v>
      </c>
      <c r="G1436" s="7">
        <f t="shared" si="24"/>
        <v>8059.6912199999997</v>
      </c>
      <c r="H1436" s="7">
        <f t="shared" si="27"/>
        <v>0.72999999975763785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3160.38</v>
      </c>
      <c r="E1437" s="1">
        <v>0</v>
      </c>
      <c r="F1437" s="1">
        <v>0</v>
      </c>
      <c r="G1437" s="2">
        <f t="shared" si="24"/>
        <v>12.64152</v>
      </c>
      <c r="H1437" s="2">
        <f t="shared" si="27"/>
        <v>0.38000000000010914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3160.38</v>
      </c>
      <c r="E1438" s="1">
        <v>0</v>
      </c>
      <c r="F1438" s="1">
        <v>0</v>
      </c>
      <c r="G1438" s="2">
        <f t="shared" si="24"/>
        <v>18.96228</v>
      </c>
      <c r="H1438" s="2">
        <f t="shared" si="27"/>
        <v>0.38000000000010914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3160.38</v>
      </c>
      <c r="E1440" s="1">
        <v>0</v>
      </c>
      <c r="F1440" s="1">
        <v>0</v>
      </c>
      <c r="G1440" s="2">
        <f t="shared" si="24"/>
        <v>31.603800000000003</v>
      </c>
      <c r="H1440" s="2">
        <f t="shared" si="27"/>
        <v>0.38000000000010914</v>
      </c>
      <c r="I1440" s="10">
        <f t="shared" si="28"/>
        <v>12.00944400000345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7968.24</v>
      </c>
      <c r="D1453" s="1">
        <f>'P-VRIO'!E22</f>
        <v>4022701.11</v>
      </c>
      <c r="E1453" s="1">
        <v>0</v>
      </c>
      <c r="F1453" s="1">
        <v>0</v>
      </c>
      <c r="G1453" s="2">
        <f t="shared" si="24"/>
        <v>144960.66827999998</v>
      </c>
      <c r="H1453" s="2">
        <f t="shared" si="27"/>
        <v>0.34999999986939656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3905721.82</v>
      </c>
      <c r="E1454" s="1">
        <v>0</v>
      </c>
      <c r="F1454" s="1">
        <v>0</v>
      </c>
      <c r="G1454" s="2">
        <f t="shared" si="24"/>
        <v>148417.42916</v>
      </c>
      <c r="H1454" s="2">
        <f t="shared" si="27"/>
        <v>0.18000000016763806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6725.76</v>
      </c>
      <c r="E1455" s="1">
        <v>0</v>
      </c>
      <c r="F1455" s="1">
        <v>0</v>
      </c>
      <c r="G1455" s="2">
        <f t="shared" si="24"/>
        <v>269.03039999999999</v>
      </c>
      <c r="H1455" s="2">
        <f t="shared" si="27"/>
        <v>0.23999999999978172</v>
      </c>
      <c r="I1455" s="10">
        <f t="shared" ref="I1455:I1460" si="30">G1455*H1455</f>
        <v>64.56729599994128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3898996.06</v>
      </c>
      <c r="E1456" s="1">
        <v>0</v>
      </c>
      <c r="F1456" s="1">
        <v>0</v>
      </c>
      <c r="G1456" s="2">
        <f t="shared" si="24"/>
        <v>163757.83452</v>
      </c>
      <c r="H1456" s="2">
        <f t="shared" si="27"/>
        <v>6.0000000055879354E-2</v>
      </c>
      <c r="I1456" s="10">
        <f t="shared" si="30"/>
        <v>9825.4700803506821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7968.24</v>
      </c>
      <c r="D1461" s="1">
        <f>'P-VRIO'!E30</f>
        <v>116979.29</v>
      </c>
      <c r="E1461" s="1">
        <v>0</v>
      </c>
      <c r="F1461" s="1">
        <v>0</v>
      </c>
      <c r="G1461" s="2">
        <f t="shared" si="24"/>
        <v>6290.0973199999999</v>
      </c>
      <c r="H1461" s="2">
        <f t="shared" si="27"/>
        <v>0.52999999999337888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7968.24</v>
      </c>
      <c r="D1466" s="1">
        <f>'P-VRIO'!E35</f>
        <v>0</v>
      </c>
      <c r="E1466" s="1">
        <v>0</v>
      </c>
      <c r="F1466" s="1">
        <v>0</v>
      </c>
      <c r="G1466" s="2">
        <f t="shared" si="24"/>
        <v>247.01543999999998</v>
      </c>
      <c r="H1466" s="2">
        <f t="shared" si="27"/>
        <v>0.23999999999978172</v>
      </c>
      <c r="I1466" s="10">
        <f t="shared" si="31"/>
        <v>59.283705599946074</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116979.29</v>
      </c>
      <c r="E1467" s="1">
        <v>0</v>
      </c>
      <c r="F1467" s="1">
        <v>0</v>
      </c>
      <c r="G1467" s="2">
        <f t="shared" si="24"/>
        <v>7486.6745599999995</v>
      </c>
      <c r="H1467" s="2">
        <f t="shared" si="27"/>
        <v>0.28999999999359716</v>
      </c>
      <c r="I1467" s="10">
        <f t="shared" si="31"/>
        <v>2171.1356223520638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588207122.82000005</v>
      </c>
      <c r="D1480" s="6"/>
      <c r="E1480" s="6">
        <v>0</v>
      </c>
      <c r="F1480" s="6">
        <v>0</v>
      </c>
      <c r="G1480" s="7">
        <f t="shared" ref="G1480:G1580" si="34">B1480/1000*C1480</f>
        <v>588207.12282000005</v>
      </c>
      <c r="H1480" s="7">
        <f t="shared" ref="H1480:H1580" si="35">ABS(C1480-ROUND(C1480,0))</f>
        <v>0.1799999475479126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7600401253.6800013</v>
      </c>
      <c r="D1481" s="1">
        <v>0</v>
      </c>
      <c r="E1481" s="1">
        <v>0</v>
      </c>
      <c r="F1481" s="1">
        <v>0</v>
      </c>
      <c r="G1481" s="2">
        <f t="shared" si="34"/>
        <v>15200802.507360002</v>
      </c>
      <c r="H1481" s="2">
        <f t="shared" si="35"/>
        <v>0.31999874114990234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573569.96</v>
      </c>
      <c r="D1482" s="1">
        <v>0</v>
      </c>
      <c r="E1482" s="1">
        <v>0</v>
      </c>
      <c r="F1482" s="1">
        <v>0</v>
      </c>
      <c r="G1482" s="2">
        <f t="shared" si="34"/>
        <v>1720.7098799999999</v>
      </c>
      <c r="H1482" s="2">
        <f t="shared" si="35"/>
        <v>4.0000000037252903E-2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7593454742.5400009</v>
      </c>
      <c r="D1483" s="1">
        <v>0</v>
      </c>
      <c r="E1483" s="1">
        <v>0</v>
      </c>
      <c r="F1483" s="1">
        <v>0</v>
      </c>
      <c r="G1483" s="2">
        <f t="shared" si="34"/>
        <v>30373818.970160004</v>
      </c>
      <c r="H1483" s="2">
        <f t="shared" si="35"/>
        <v>0.45999908447265625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57944635.200000003</v>
      </c>
      <c r="D1484" s="1">
        <v>0</v>
      </c>
      <c r="E1484" s="1">
        <v>0</v>
      </c>
      <c r="F1484" s="1">
        <v>0</v>
      </c>
      <c r="G1484" s="2">
        <f t="shared" si="34"/>
        <v>289723.17600000004</v>
      </c>
      <c r="H1484" s="2">
        <f t="shared" si="35"/>
        <v>0.20000000298023224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18373873.25</v>
      </c>
      <c r="D1485" s="1">
        <v>0</v>
      </c>
      <c r="E1485" s="1">
        <v>0</v>
      </c>
      <c r="F1485" s="1">
        <v>0</v>
      </c>
      <c r="G1485" s="2">
        <f t="shared" si="34"/>
        <v>110243.2395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2453273.5499999998</v>
      </c>
      <c r="D1486" s="1">
        <v>0</v>
      </c>
      <c r="E1486" s="1">
        <v>0</v>
      </c>
      <c r="F1486" s="1">
        <v>0</v>
      </c>
      <c r="G1486" s="2">
        <f t="shared" si="34"/>
        <v>17172.914849999997</v>
      </c>
      <c r="H1486" s="2">
        <f t="shared" si="35"/>
        <v>0.45000000018626451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7499112474.0100002</v>
      </c>
      <c r="D1489" s="1">
        <v>0</v>
      </c>
      <c r="E1489" s="1">
        <v>0</v>
      </c>
      <c r="F1489" s="1">
        <v>0</v>
      </c>
      <c r="G1489" s="2">
        <f t="shared" si="34"/>
        <v>74991124.740100011</v>
      </c>
      <c r="H1489" s="2">
        <f t="shared" si="35"/>
        <v>1.0000228881835938E-2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445.85</v>
      </c>
      <c r="D1490" s="1">
        <v>0</v>
      </c>
      <c r="E1490" s="1">
        <v>0</v>
      </c>
      <c r="F1490" s="1">
        <v>0</v>
      </c>
      <c r="G1490" s="2">
        <f t="shared" si="34"/>
        <v>4.90435</v>
      </c>
      <c r="H1490" s="2">
        <f t="shared" si="35"/>
        <v>0.14999999999997726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15570040.68</v>
      </c>
      <c r="D1491" s="1">
        <v>0</v>
      </c>
      <c r="E1491" s="1">
        <v>0</v>
      </c>
      <c r="F1491" s="1">
        <v>0</v>
      </c>
      <c r="G1491" s="2">
        <f t="shared" si="34"/>
        <v>186840.48816000001</v>
      </c>
      <c r="H1491" s="2">
        <f t="shared" si="35"/>
        <v>0.32000000029802322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5235490.26</v>
      </c>
      <c r="D1492" s="1">
        <v>0</v>
      </c>
      <c r="E1492" s="1">
        <v>0</v>
      </c>
      <c r="F1492" s="1">
        <v>0</v>
      </c>
      <c r="G1492" s="2">
        <f t="shared" si="34"/>
        <v>68061.37337999999</v>
      </c>
      <c r="H1492" s="2">
        <f t="shared" si="35"/>
        <v>0.25999999977648258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1137450.92</v>
      </c>
      <c r="D1493" s="1">
        <v>0</v>
      </c>
      <c r="E1493" s="1">
        <v>0</v>
      </c>
      <c r="F1493" s="1">
        <v>0</v>
      </c>
      <c r="G1493" s="2">
        <f t="shared" si="34"/>
        <v>15924.312879999999</v>
      </c>
      <c r="H1493" s="2">
        <f t="shared" si="35"/>
        <v>8.0000000074505806E-2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1137450.92</v>
      </c>
      <c r="D1497" s="1">
        <v>0</v>
      </c>
      <c r="E1497" s="1">
        <v>0</v>
      </c>
      <c r="F1497" s="1">
        <v>0</v>
      </c>
      <c r="G1497" s="2">
        <f t="shared" si="34"/>
        <v>20474.116559999999</v>
      </c>
      <c r="H1497" s="2">
        <f t="shared" si="35"/>
        <v>8.0000000074505806E-2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7505797957.9500008</v>
      </c>
      <c r="D1499" s="1">
        <v>0</v>
      </c>
      <c r="E1499" s="1">
        <v>0</v>
      </c>
      <c r="F1499" s="1">
        <v>0</v>
      </c>
      <c r="G1499" s="2">
        <f t="shared" si="34"/>
        <v>150115959.15900001</v>
      </c>
      <c r="H1499" s="2">
        <f t="shared" si="35"/>
        <v>4.9999237060546875E-2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576332.30000000005</v>
      </c>
      <c r="D1500" s="1">
        <v>0</v>
      </c>
      <c r="E1500" s="1">
        <v>0</v>
      </c>
      <c r="F1500" s="1">
        <v>0</v>
      </c>
      <c r="G1500" s="2">
        <f t="shared" si="34"/>
        <v>12102.978300000002</v>
      </c>
      <c r="H1500" s="2">
        <f t="shared" si="35"/>
        <v>0.30000000004656613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7499484427.5500002</v>
      </c>
      <c r="D1501" s="1">
        <v>0</v>
      </c>
      <c r="E1501" s="1">
        <v>0</v>
      </c>
      <c r="F1501" s="1">
        <v>0</v>
      </c>
      <c r="G1501" s="2">
        <f t="shared" si="34"/>
        <v>164988657.4061</v>
      </c>
      <c r="H1501" s="2">
        <f t="shared" si="35"/>
        <v>0.44999980926513672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57262711.390000001</v>
      </c>
      <c r="D1502" s="1">
        <v>0</v>
      </c>
      <c r="E1502" s="1">
        <v>0</v>
      </c>
      <c r="F1502" s="1">
        <v>0</v>
      </c>
      <c r="G1502" s="2">
        <f t="shared" si="34"/>
        <v>1317042.36197</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17981005.789999999</v>
      </c>
      <c r="D1503" s="1">
        <v>0</v>
      </c>
      <c r="E1503" s="1">
        <v>0</v>
      </c>
      <c r="F1503" s="1">
        <v>0</v>
      </c>
      <c r="G1503" s="2">
        <f t="shared" si="34"/>
        <v>431544.13896000001</v>
      </c>
      <c r="H1503" s="2">
        <f t="shared" si="35"/>
        <v>0.21000000089406967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2399436.9500000002</v>
      </c>
      <c r="D1504" s="1">
        <v>0</v>
      </c>
      <c r="E1504" s="1">
        <v>0</v>
      </c>
      <c r="F1504" s="1">
        <v>0</v>
      </c>
      <c r="G1504" s="2">
        <f t="shared" si="34"/>
        <v>59985.923750000009</v>
      </c>
      <c r="H1504" s="2">
        <f t="shared" si="35"/>
        <v>4.9999999813735485E-2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7402505506.4099998</v>
      </c>
      <c r="D1507" s="1">
        <v>0</v>
      </c>
      <c r="E1507" s="1">
        <v>0</v>
      </c>
      <c r="F1507" s="1">
        <v>0</v>
      </c>
      <c r="G1507" s="2">
        <f t="shared" si="34"/>
        <v>207270154.17947999</v>
      </c>
      <c r="H1507" s="2">
        <f t="shared" si="35"/>
        <v>0.40999984741210938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445.85</v>
      </c>
      <c r="D1508" s="1">
        <v>0</v>
      </c>
      <c r="E1508" s="1">
        <v>0</v>
      </c>
      <c r="F1508" s="1">
        <v>0</v>
      </c>
      <c r="G1508" s="2">
        <f t="shared" si="34"/>
        <v>12.929650000000001</v>
      </c>
      <c r="H1508" s="2">
        <f t="shared" si="35"/>
        <v>0.14999999999997726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19335321.16</v>
      </c>
      <c r="D1509" s="1">
        <v>0</v>
      </c>
      <c r="E1509" s="1">
        <v>0</v>
      </c>
      <c r="F1509" s="1">
        <v>0</v>
      </c>
      <c r="G1509" s="2">
        <f t="shared" si="34"/>
        <v>580059.6348</v>
      </c>
      <c r="H1509" s="2">
        <f t="shared" si="35"/>
        <v>0.16000000014901161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5224648.29</v>
      </c>
      <c r="D1510" s="1">
        <v>0</v>
      </c>
      <c r="E1510" s="1">
        <v>0</v>
      </c>
      <c r="F1510" s="1">
        <v>0</v>
      </c>
      <c r="G1510" s="2">
        <f t="shared" si="34"/>
        <v>161964.09698999999</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512549.81</v>
      </c>
      <c r="D1511" s="1">
        <v>0</v>
      </c>
      <c r="E1511" s="1">
        <v>0</v>
      </c>
      <c r="F1511" s="1">
        <v>0</v>
      </c>
      <c r="G1511" s="2">
        <f t="shared" si="34"/>
        <v>16401.593919999999</v>
      </c>
      <c r="H1511" s="2">
        <f t="shared" si="35"/>
        <v>0.19000000000232831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512549.81</v>
      </c>
      <c r="D1515" s="1">
        <v>0</v>
      </c>
      <c r="E1515" s="1">
        <v>0</v>
      </c>
      <c r="F1515" s="1">
        <v>0</v>
      </c>
      <c r="G1515" s="2">
        <f t="shared" si="34"/>
        <v>18451.793159999997</v>
      </c>
      <c r="H1515" s="2">
        <f t="shared" si="35"/>
        <v>0.19000000000232831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682810418.55000019</v>
      </c>
      <c r="D1517" s="1">
        <v>0</v>
      </c>
      <c r="E1517" s="1">
        <v>0</v>
      </c>
      <c r="F1517" s="1">
        <v>0</v>
      </c>
      <c r="G1517" s="2">
        <f t="shared" si="34"/>
        <v>25946795.904900007</v>
      </c>
      <c r="H1517" s="2">
        <f t="shared" si="35"/>
        <v>0.44999980926513672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78850.48</v>
      </c>
      <c r="D1518" s="1">
        <v>0</v>
      </c>
      <c r="E1518" s="1">
        <v>0</v>
      </c>
      <c r="F1518" s="1">
        <v>0</v>
      </c>
      <c r="G1518" s="2">
        <f t="shared" si="34"/>
        <v>3075.1687199999997</v>
      </c>
      <c r="H1518" s="2">
        <f t="shared" si="35"/>
        <v>0.47999999999592546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78600.479999999996</v>
      </c>
      <c r="D1524" s="1">
        <v>0</v>
      </c>
      <c r="E1524" s="1">
        <v>0</v>
      </c>
      <c r="F1524" s="1">
        <v>0</v>
      </c>
      <c r="G1524" s="2">
        <f t="shared" si="34"/>
        <v>3537.0215999999996</v>
      </c>
      <c r="H1524" s="2">
        <f t="shared" si="35"/>
        <v>0.47999999999592546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78578.559999999998</v>
      </c>
      <c r="D1530" s="1">
        <v>0</v>
      </c>
      <c r="E1530" s="1">
        <v>0</v>
      </c>
      <c r="F1530" s="1">
        <v>0</v>
      </c>
      <c r="G1530" s="2">
        <f t="shared" si="34"/>
        <v>4007.5065599999998</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78578.559999999998</v>
      </c>
      <c r="D1531" s="1">
        <v>0</v>
      </c>
      <c r="E1531" s="1">
        <v>0</v>
      </c>
      <c r="F1531" s="1">
        <v>0</v>
      </c>
      <c r="G1531" s="2">
        <f t="shared" si="34"/>
        <v>4086.0851199999997</v>
      </c>
      <c r="H1531" s="2">
        <f t="shared" si="35"/>
        <v>0.44000000000232831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21.92</v>
      </c>
      <c r="D1535" s="1">
        <v>0</v>
      </c>
      <c r="E1535" s="1">
        <v>0</v>
      </c>
      <c r="F1535" s="1">
        <v>0</v>
      </c>
      <c r="G1535" s="2">
        <f t="shared" si="34"/>
        <v>1.2275200000000002</v>
      </c>
      <c r="H1535" s="2">
        <f t="shared" si="35"/>
        <v>7.9999999999998295E-2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21.92</v>
      </c>
      <c r="D1536" s="1">
        <v>0</v>
      </c>
      <c r="E1536" s="1">
        <v>0</v>
      </c>
      <c r="F1536" s="1">
        <v>0</v>
      </c>
      <c r="G1536" s="2">
        <f t="shared" si="34"/>
        <v>1.2494400000000001</v>
      </c>
      <c r="H1536" s="2">
        <f t="shared" si="35"/>
        <v>7.9999999999998295E-2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250</v>
      </c>
      <c r="D1565" s="1">
        <v>0</v>
      </c>
      <c r="E1565" s="1">
        <v>0</v>
      </c>
      <c r="F1565" s="1">
        <v>0</v>
      </c>
      <c r="G1565" s="2">
        <f t="shared" si="34"/>
        <v>21.5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250</v>
      </c>
      <c r="D1566" s="1">
        <v>0</v>
      </c>
      <c r="E1566" s="1">
        <v>0</v>
      </c>
      <c r="F1566" s="1">
        <v>0</v>
      </c>
      <c r="G1566" s="2">
        <f t="shared" si="34"/>
        <v>21.75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682731568.07000005</v>
      </c>
      <c r="D1576" s="1">
        <v>0</v>
      </c>
      <c r="E1576" s="1">
        <v>0</v>
      </c>
      <c r="F1576" s="1">
        <v>0</v>
      </c>
      <c r="G1576" s="2">
        <f t="shared" si="34"/>
        <v>66224962.102790006</v>
      </c>
      <c r="H1576" s="2">
        <f t="shared" si="35"/>
        <v>7.0000052452087402E-2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6093389.3300000001</v>
      </c>
      <c r="D1577" s="1">
        <v>0</v>
      </c>
      <c r="E1577" s="1">
        <v>0</v>
      </c>
      <c r="F1577" s="1">
        <v>0</v>
      </c>
      <c r="G1577" s="2">
        <f t="shared" si="34"/>
        <v>597152.15434000001</v>
      </c>
      <c r="H1577" s="2">
        <f t="shared" si="35"/>
        <v>0.33000000007450581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675197709.50999999</v>
      </c>
      <c r="D1578" s="1">
        <v>0</v>
      </c>
      <c r="E1578" s="1">
        <v>0</v>
      </c>
      <c r="F1578" s="1">
        <v>0</v>
      </c>
      <c r="G1578" s="2">
        <f t="shared" si="34"/>
        <v>66844573.241489999</v>
      </c>
      <c r="H1578" s="2">
        <f t="shared" si="35"/>
        <v>0.49000000953674316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11131.16</v>
      </c>
      <c r="D1579" s="1">
        <v>0</v>
      </c>
      <c r="E1579" s="1">
        <v>0</v>
      </c>
      <c r="F1579" s="1">
        <v>0</v>
      </c>
      <c r="G1579" s="2">
        <f t="shared" si="34"/>
        <v>1113.116</v>
      </c>
      <c r="H1579" s="2">
        <f t="shared" si="35"/>
        <v>0.15999999999985448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1429338.07</v>
      </c>
      <c r="D1580" s="13">
        <v>0</v>
      </c>
      <c r="E1580" s="13">
        <v>0</v>
      </c>
      <c r="F1580" s="13">
        <v>0</v>
      </c>
      <c r="G1580" s="14">
        <f t="shared" si="34"/>
        <v>144363.14507000003</v>
      </c>
      <c r="H1580" s="14">
        <f t="shared" si="35"/>
        <v>7.000000006519258E-2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120" zoomScaleNormal="12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23911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6487641158.8400002</v>
      </c>
      <c r="I16" s="170">
        <f>'PR-RAS'!E6</f>
        <v>7472111715.8799992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6467463714.2799997</v>
      </c>
      <c r="I17" s="170">
        <f>'PR-RAS'!E151</f>
        <v>7467794548.1300001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17294812.250000492</v>
      </c>
      <c r="I18" s="170">
        <f>'PR-RAS'!E645</f>
        <v>21204664.549998973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127252555.64</v>
      </c>
      <c r="I20" s="173">
        <f>BILANCA!E7</f>
        <v>122213698.31999998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917237239.32999992</v>
      </c>
      <c r="I21" s="175">
        <f>BILANCA!E68</f>
        <v>1011438325.9299999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588207122.72000015</v>
      </c>
      <c r="I22" s="175">
        <f>BILANCA!E176</f>
        <v>682810418.54999995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456282672.25</v>
      </c>
      <c r="I23" s="177">
        <f>BILANCA!E237</f>
        <v>450841605.70000005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6475785579.4099998</v>
      </c>
      <c r="I28" s="179">
        <f>'RAS-funkcijski'!E141</f>
        <v>7472874811.8100004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7968.24</v>
      </c>
      <c r="I29" s="173">
        <f>'P-VRIO'!E5</f>
        <v>4025861.4899999998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7968.24</v>
      </c>
      <c r="I30" s="175">
        <f>'P-VRIO'!E22</f>
        <v>4022701.11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588207122.82000005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682810418.55000019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78850.48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682731568.07000005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120" zoomScaleNormal="12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6487641158.8400002</v>
      </c>
      <c r="E6" s="51">
        <f>E7+E44+E50+E82+E106+E124+E133+E139</f>
        <v>7472111715.8799992</v>
      </c>
      <c r="F6" s="52">
        <f t="shared" ref="F6:F131" si="0">IF(D6&lt;&gt;0,IF(E6/D6&gt;=100,"&gt;&gt;100",E6/D6*100),"-")</f>
        <v>115.17455316865927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3801827186.3899999</v>
      </c>
      <c r="E44" s="51">
        <f t="shared" si="8"/>
        <v>4384075736.3199997</v>
      </c>
      <c r="F44" s="52">
        <f t="shared" si="0"/>
        <v>115.31496623556082</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3801827186.3899999</v>
      </c>
      <c r="E48" s="242">
        <v>4384075736.3199997</v>
      </c>
      <c r="F48" s="52">
        <f t="shared" si="0"/>
        <v>115.31496623556082</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1417518.3199999998</v>
      </c>
      <c r="E50" s="51">
        <f>E51+E54+E59+E62+E65+E68+E71+E74+E77</f>
        <v>1522062.1</v>
      </c>
      <c r="F50" s="52">
        <f t="shared" si="0"/>
        <v>107.37512725761458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1417518.3199999998</v>
      </c>
      <c r="E54" s="51">
        <f t="shared" si="11"/>
        <v>1522062.1</v>
      </c>
      <c r="F54" s="52">
        <f t="shared" si="0"/>
        <v>107.37512725761458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288787.40000000002</v>
      </c>
      <c r="E57" s="242">
        <v>724415.53</v>
      </c>
      <c r="F57" s="52">
        <f t="shared" si="0"/>
        <v>250.84734652550628</v>
      </c>
    </row>
    <row r="58" spans="1:6" ht="12.75" customHeight="1" x14ac:dyDescent="0.2">
      <c r="A58" s="53">
        <v>6324</v>
      </c>
      <c r="B58" s="86" t="s">
        <v>162</v>
      </c>
      <c r="C58" s="50" t="s">
        <v>163</v>
      </c>
      <c r="D58" s="242">
        <v>1128730.92</v>
      </c>
      <c r="E58" s="242">
        <v>797646.57</v>
      </c>
      <c r="F58" s="52">
        <f t="shared" si="0"/>
        <v>70.667557330670093</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10622746.98</v>
      </c>
      <c r="E82" s="51">
        <f t="shared" si="19"/>
        <v>0</v>
      </c>
      <c r="F82" s="52">
        <f t="shared" si="0"/>
        <v>0</v>
      </c>
    </row>
    <row r="83" spans="1:6" ht="12.75" customHeight="1" x14ac:dyDescent="0.2">
      <c r="A83" s="53">
        <v>641</v>
      </c>
      <c r="B83" s="85" t="s">
        <v>212</v>
      </c>
      <c r="C83" s="50" t="s">
        <v>213</v>
      </c>
      <c r="D83" s="51">
        <f t="shared" ref="D83:E83" si="20">SUM(D84:D90)</f>
        <v>10622746.98</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2449.31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10620297.67</v>
      </c>
      <c r="E89" s="242">
        <v>0</v>
      </c>
      <c r="F89" s="52">
        <f t="shared" si="0"/>
        <v>0</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101876.91</v>
      </c>
      <c r="E106" s="51">
        <f t="shared" si="23"/>
        <v>20328.509999999998</v>
      </c>
      <c r="F106" s="52">
        <f t="shared" si="0"/>
        <v>19.953991537434732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101876.91</v>
      </c>
      <c r="E112" s="51">
        <f t="shared" si="25"/>
        <v>20328.509999999998</v>
      </c>
      <c r="F112" s="52">
        <f t="shared" si="0"/>
        <v>19.953991537434732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101876.91</v>
      </c>
      <c r="E117" s="242">
        <v>20328.509999999998</v>
      </c>
      <c r="F117" s="52">
        <f t="shared" si="0"/>
        <v>19.953991537434732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378312.11</v>
      </c>
      <c r="E124" s="51">
        <f t="shared" si="27"/>
        <v>359392.32</v>
      </c>
      <c r="F124" s="52">
        <f t="shared" si="0"/>
        <v>94.998893902709071</v>
      </c>
    </row>
    <row r="125" spans="1:6" ht="12.75" customHeight="1" x14ac:dyDescent="0.2">
      <c r="A125" s="53">
        <v>661</v>
      </c>
      <c r="B125" s="86" t="s">
        <v>296</v>
      </c>
      <c r="C125" s="50" t="s">
        <v>297</v>
      </c>
      <c r="D125" s="51">
        <f t="shared" ref="D125:E125" si="28">SUM(D126:D127)</f>
        <v>378311.98</v>
      </c>
      <c r="E125" s="51">
        <f t="shared" si="28"/>
        <v>359392.32</v>
      </c>
      <c r="F125" s="52">
        <f t="shared" si="0"/>
        <v>94.998926547343288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378311.98</v>
      </c>
      <c r="E127" s="242">
        <v>359392.32</v>
      </c>
      <c r="F127" s="52">
        <f t="shared" si="0"/>
        <v>94.998926547343288</v>
      </c>
    </row>
    <row r="128" spans="1:6" ht="24" x14ac:dyDescent="0.2">
      <c r="A128" s="53">
        <v>663</v>
      </c>
      <c r="B128" s="231" t="s">
        <v>302</v>
      </c>
      <c r="C128" s="50" t="s">
        <v>303</v>
      </c>
      <c r="D128" s="51">
        <f t="shared" ref="D128:E128" si="29">SUM(D129:D132)</f>
        <v>0.13</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0.13</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2673293518.1300001</v>
      </c>
      <c r="E133" s="51">
        <f t="shared" si="30"/>
        <v>3086134196.6299996</v>
      </c>
      <c r="F133" s="52">
        <f t="shared" ref="F133:F223" si="31">IF(D133&lt;&gt;0,IF(E133/D133&gt;=100,"&gt;&gt;100",E133/D133*100),"-")</f>
        <v>115.44314815040535</v>
      </c>
    </row>
    <row r="134" spans="1:6" ht="24" x14ac:dyDescent="0.2">
      <c r="A134" s="53">
        <v>671</v>
      </c>
      <c r="B134" s="232" t="s">
        <v>314</v>
      </c>
      <c r="C134" s="50" t="s">
        <v>315</v>
      </c>
      <c r="D134" s="51">
        <f t="shared" ref="D134:E134" si="32">SUM(D135:D137)</f>
        <v>2673293518.1300001</v>
      </c>
      <c r="E134" s="51">
        <f t="shared" si="32"/>
        <v>3086134196.6299996</v>
      </c>
      <c r="F134" s="52">
        <f t="shared" si="31"/>
        <v>115.44314815040535</v>
      </c>
    </row>
    <row r="135" spans="1:6" ht="12.75" customHeight="1" x14ac:dyDescent="0.2">
      <c r="A135" s="53">
        <v>6711</v>
      </c>
      <c r="B135" s="85" t="s">
        <v>316</v>
      </c>
      <c r="C135" s="50" t="s">
        <v>317</v>
      </c>
      <c r="D135" s="242">
        <v>2673185895.9400001</v>
      </c>
      <c r="E135" s="242">
        <v>3086035887.2399998</v>
      </c>
      <c r="F135" s="52">
        <f t="shared" si="31"/>
        <v>115.44411826828171</v>
      </c>
    </row>
    <row r="136" spans="1:6" ht="24" x14ac:dyDescent="0.2">
      <c r="A136" s="53">
        <v>6712</v>
      </c>
      <c r="B136" s="232" t="s">
        <v>318</v>
      </c>
      <c r="C136" s="50" t="s">
        <v>319</v>
      </c>
      <c r="D136" s="242">
        <v>107622.19</v>
      </c>
      <c r="E136" s="242">
        <v>98309.39</v>
      </c>
      <c r="F136" s="52">
        <f t="shared" si="31"/>
        <v>91.346765941113077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6467463714.2799997</v>
      </c>
      <c r="E151" s="51">
        <f t="shared" si="35"/>
        <v>7467794548.1300001</v>
      </c>
      <c r="F151" s="52">
        <f t="shared" si="31"/>
        <v>115.46712711570835</v>
      </c>
    </row>
    <row r="152" spans="1:6" ht="12.75" customHeight="1" x14ac:dyDescent="0.2">
      <c r="A152" s="53">
        <v>31</v>
      </c>
      <c r="B152" s="85" t="s">
        <v>349</v>
      </c>
      <c r="C152" s="50" t="s">
        <v>350</v>
      </c>
      <c r="D152" s="51">
        <f t="shared" ref="D152:E152" si="36">D153+D158+D159</f>
        <v>46886764.630000003</v>
      </c>
      <c r="E152" s="51">
        <f t="shared" si="36"/>
        <v>57166732.500000007</v>
      </c>
      <c r="F152" s="52">
        <f t="shared" si="31"/>
        <v>121.92509538912071</v>
      </c>
    </row>
    <row r="153" spans="1:6" ht="12.75" customHeight="1" x14ac:dyDescent="0.2">
      <c r="A153" s="53">
        <v>311</v>
      </c>
      <c r="B153" s="85" t="s">
        <v>351</v>
      </c>
      <c r="C153" s="50" t="s">
        <v>352</v>
      </c>
      <c r="D153" s="51">
        <f t="shared" ref="D153:E153" si="37">SUM(D154:D157)</f>
        <v>38979865.100000001</v>
      </c>
      <c r="E153" s="51">
        <f t="shared" si="37"/>
        <v>47401886.710000008</v>
      </c>
      <c r="F153" s="52">
        <f t="shared" si="31"/>
        <v>121.60608198205387</v>
      </c>
    </row>
    <row r="154" spans="1:6" ht="12.75" customHeight="1" x14ac:dyDescent="0.2">
      <c r="A154" s="53">
        <v>3111</v>
      </c>
      <c r="B154" s="85" t="s">
        <v>353</v>
      </c>
      <c r="C154" s="50" t="s">
        <v>354</v>
      </c>
      <c r="D154" s="242">
        <v>38788615.039999999</v>
      </c>
      <c r="E154" s="242">
        <v>46000816.780000001</v>
      </c>
      <c r="F154" s="52">
        <f t="shared" si="31"/>
        <v>118.59360467643035</v>
      </c>
    </row>
    <row r="155" spans="1:6" ht="12.75" customHeight="1" x14ac:dyDescent="0.2">
      <c r="A155" s="53">
        <v>3112</v>
      </c>
      <c r="B155" s="85" t="s">
        <v>355</v>
      </c>
      <c r="C155" s="50" t="s">
        <v>356</v>
      </c>
      <c r="D155" s="242">
        <v>13237.45</v>
      </c>
      <c r="E155" s="242">
        <v>11394.84</v>
      </c>
      <c r="F155" s="52">
        <f t="shared" si="31"/>
        <v>86.080325138149718</v>
      </c>
    </row>
    <row r="156" spans="1:6" ht="12.75" customHeight="1" x14ac:dyDescent="0.2">
      <c r="A156" s="53">
        <v>3113</v>
      </c>
      <c r="B156" s="85" t="s">
        <v>357</v>
      </c>
      <c r="C156" s="50" t="s">
        <v>358</v>
      </c>
      <c r="D156" s="242">
        <v>178012.61</v>
      </c>
      <c r="E156" s="242">
        <v>1389675.09</v>
      </c>
      <c r="F156" s="52">
        <f t="shared" si="31"/>
        <v>780.66103856350412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1879431.04</v>
      </c>
      <c r="E158" s="242">
        <v>2444865.4300000002</v>
      </c>
      <c r="F158" s="52">
        <f t="shared" si="31"/>
        <v>130.08540233537914</v>
      </c>
    </row>
    <row r="159" spans="1:6" ht="12.75" customHeight="1" x14ac:dyDescent="0.2">
      <c r="A159" s="53">
        <v>313</v>
      </c>
      <c r="B159" s="85" t="s">
        <v>363</v>
      </c>
      <c r="C159" s="50" t="s">
        <v>364</v>
      </c>
      <c r="D159" s="51">
        <f t="shared" ref="D159:E159" si="38">SUM(D160:D162)</f>
        <v>6027468.4900000002</v>
      </c>
      <c r="E159" s="51">
        <f t="shared" si="38"/>
        <v>7319980.3599999994</v>
      </c>
      <c r="F159" s="52">
        <f t="shared" si="31"/>
        <v>121.44369351983121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6019887.4900000002</v>
      </c>
      <c r="E161" s="242">
        <v>7318696.0199999996</v>
      </c>
      <c r="F161" s="52">
        <f t="shared" si="31"/>
        <v>121.57529575357562</v>
      </c>
    </row>
    <row r="162" spans="1:6" ht="12.75" customHeight="1" x14ac:dyDescent="0.2">
      <c r="A162" s="53">
        <v>3133</v>
      </c>
      <c r="B162" s="85" t="s">
        <v>368</v>
      </c>
      <c r="C162" s="50" t="s">
        <v>369</v>
      </c>
      <c r="D162" s="242">
        <v>7581</v>
      </c>
      <c r="E162" s="242">
        <v>1284.3399999999999</v>
      </c>
      <c r="F162" s="52">
        <f t="shared" si="31"/>
        <v>16.941564437409312</v>
      </c>
    </row>
    <row r="163" spans="1:6" ht="12.75" customHeight="1" x14ac:dyDescent="0.2">
      <c r="A163" s="53">
        <v>32</v>
      </c>
      <c r="B163" s="85" t="s">
        <v>370</v>
      </c>
      <c r="C163" s="50" t="s">
        <v>371</v>
      </c>
      <c r="D163" s="51">
        <f t="shared" ref="D163:E163" si="39">D164+D169+D177+D187+D188</f>
        <v>16025006.600000001</v>
      </c>
      <c r="E163" s="51">
        <f t="shared" si="39"/>
        <v>18572593.460000001</v>
      </c>
      <c r="F163" s="52">
        <f t="shared" si="31"/>
        <v>115.89757136199867</v>
      </c>
    </row>
    <row r="164" spans="1:6" ht="12.75" customHeight="1" x14ac:dyDescent="0.2">
      <c r="A164" s="53">
        <v>321</v>
      </c>
      <c r="B164" s="85" t="s">
        <v>372</v>
      </c>
      <c r="C164" s="50" t="s">
        <v>373</v>
      </c>
      <c r="D164" s="51">
        <f t="shared" ref="D164:E164" si="40">SUM(D165:D168)</f>
        <v>1339709.7800000003</v>
      </c>
      <c r="E164" s="51">
        <f t="shared" si="40"/>
        <v>1629113.17</v>
      </c>
      <c r="F164" s="52">
        <f t="shared" si="31"/>
        <v>121.60194650516021</v>
      </c>
    </row>
    <row r="165" spans="1:6" ht="12.75" customHeight="1" x14ac:dyDescent="0.2">
      <c r="A165" s="53">
        <v>3211</v>
      </c>
      <c r="B165" s="85" t="s">
        <v>374</v>
      </c>
      <c r="C165" s="50" t="s">
        <v>375</v>
      </c>
      <c r="D165" s="242">
        <v>63413.56</v>
      </c>
      <c r="E165" s="242">
        <v>87212.26</v>
      </c>
      <c r="F165" s="52">
        <f t="shared" si="31"/>
        <v>137.52935492030412</v>
      </c>
    </row>
    <row r="166" spans="1:6" ht="12.75" customHeight="1" x14ac:dyDescent="0.2">
      <c r="A166" s="53">
        <v>3212</v>
      </c>
      <c r="B166" s="85" t="s">
        <v>376</v>
      </c>
      <c r="C166" s="50" t="s">
        <v>377</v>
      </c>
      <c r="D166" s="242">
        <v>1206610.1100000001</v>
      </c>
      <c r="E166" s="242">
        <v>1337929.6299999999</v>
      </c>
      <c r="F166" s="52">
        <f t="shared" si="31"/>
        <v>110.88334325327341</v>
      </c>
    </row>
    <row r="167" spans="1:6" ht="12.75" customHeight="1" x14ac:dyDescent="0.2">
      <c r="A167" s="53">
        <v>3213</v>
      </c>
      <c r="B167" s="85" t="s">
        <v>378</v>
      </c>
      <c r="C167" s="50" t="s">
        <v>379</v>
      </c>
      <c r="D167" s="242">
        <v>64846.52</v>
      </c>
      <c r="E167" s="242">
        <v>196281.19</v>
      </c>
      <c r="F167" s="52">
        <f t="shared" si="31"/>
        <v>302.68577249789195</v>
      </c>
    </row>
    <row r="168" spans="1:6" ht="12.75" customHeight="1" x14ac:dyDescent="0.2">
      <c r="A168" s="53">
        <v>3214</v>
      </c>
      <c r="B168" s="85" t="s">
        <v>380</v>
      </c>
      <c r="C168" s="50" t="s">
        <v>381</v>
      </c>
      <c r="D168" s="242">
        <v>4839.59</v>
      </c>
      <c r="E168" s="242">
        <v>7690.09</v>
      </c>
      <c r="F168" s="52">
        <f t="shared" si="31"/>
        <v>158.89961752958413</v>
      </c>
    </row>
    <row r="169" spans="1:6" ht="12.75" customHeight="1" x14ac:dyDescent="0.2">
      <c r="A169" s="53">
        <v>322</v>
      </c>
      <c r="B169" s="85" t="s">
        <v>382</v>
      </c>
      <c r="C169" s="50" t="s">
        <v>383</v>
      </c>
      <c r="D169" s="51">
        <f t="shared" ref="D169:E169" si="41">SUM(D170:D176)</f>
        <v>2251704.25</v>
      </c>
      <c r="E169" s="51">
        <f t="shared" si="41"/>
        <v>1882142.6600000004</v>
      </c>
      <c r="F169" s="52">
        <f t="shared" si="31"/>
        <v>83.587472022580243</v>
      </c>
    </row>
    <row r="170" spans="1:6" ht="12.75" customHeight="1" x14ac:dyDescent="0.2">
      <c r="A170" s="53">
        <v>3221</v>
      </c>
      <c r="B170" s="85" t="s">
        <v>384</v>
      </c>
      <c r="C170" s="50" t="s">
        <v>385</v>
      </c>
      <c r="D170" s="242">
        <v>521576.33</v>
      </c>
      <c r="E170" s="242">
        <v>692353.66</v>
      </c>
      <c r="F170" s="52">
        <f t="shared" si="31"/>
        <v>132.74253837400943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1672997.73</v>
      </c>
      <c r="E172" s="242">
        <v>1130674.6200000001</v>
      </c>
      <c r="F172" s="52">
        <f t="shared" si="31"/>
        <v>67.583750995286778</v>
      </c>
    </row>
    <row r="173" spans="1:6" ht="12.75" customHeight="1" x14ac:dyDescent="0.2">
      <c r="A173" s="53">
        <v>3224</v>
      </c>
      <c r="B173" s="85" t="s">
        <v>390</v>
      </c>
      <c r="C173" s="50" t="s">
        <v>391</v>
      </c>
      <c r="D173" s="242">
        <v>38692.120000000003</v>
      </c>
      <c r="E173" s="242">
        <v>48299.32</v>
      </c>
      <c r="F173" s="52">
        <f t="shared" si="31"/>
        <v>124.82986199774008</v>
      </c>
    </row>
    <row r="174" spans="1:6" ht="12.75" customHeight="1" x14ac:dyDescent="0.2">
      <c r="A174" s="53">
        <v>3225</v>
      </c>
      <c r="B174" s="85" t="s">
        <v>392</v>
      </c>
      <c r="C174" s="50" t="s">
        <v>393</v>
      </c>
      <c r="D174" s="242">
        <v>13817.05</v>
      </c>
      <c r="E174" s="242">
        <v>5971.83</v>
      </c>
      <c r="F174" s="52">
        <f t="shared" si="31"/>
        <v>43.220730908551388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4621.0200000000004</v>
      </c>
      <c r="E176" s="242">
        <v>4843.2299999999996</v>
      </c>
      <c r="F176" s="52">
        <f t="shared" si="31"/>
        <v>104.80867860342519</v>
      </c>
    </row>
    <row r="177" spans="1:6" ht="12.75" customHeight="1" x14ac:dyDescent="0.2">
      <c r="A177" s="53">
        <v>323</v>
      </c>
      <c r="B177" s="85" t="s">
        <v>398</v>
      </c>
      <c r="C177" s="50" t="s">
        <v>399</v>
      </c>
      <c r="D177" s="51">
        <f t="shared" ref="D177:E177" si="42">SUM(D178:D186)</f>
        <v>11740600.07</v>
      </c>
      <c r="E177" s="51">
        <f t="shared" si="42"/>
        <v>14315708.100000001</v>
      </c>
      <c r="F177" s="52">
        <f t="shared" si="31"/>
        <v>121.9333595782724</v>
      </c>
    </row>
    <row r="178" spans="1:6" ht="12.75" customHeight="1" x14ac:dyDescent="0.2">
      <c r="A178" s="53">
        <v>3231</v>
      </c>
      <c r="B178" s="85" t="s">
        <v>400</v>
      </c>
      <c r="C178" s="50" t="s">
        <v>401</v>
      </c>
      <c r="D178" s="242">
        <v>1894519.11</v>
      </c>
      <c r="E178" s="242">
        <v>2296724.91</v>
      </c>
      <c r="F178" s="52">
        <f t="shared" si="31"/>
        <v>121.22996795740953</v>
      </c>
    </row>
    <row r="179" spans="1:6" ht="12.75" customHeight="1" x14ac:dyDescent="0.2">
      <c r="A179" s="53">
        <v>3232</v>
      </c>
      <c r="B179" s="85" t="s">
        <v>402</v>
      </c>
      <c r="C179" s="50" t="s">
        <v>403</v>
      </c>
      <c r="D179" s="242">
        <v>885531.35</v>
      </c>
      <c r="E179" s="242">
        <v>1355612.85</v>
      </c>
      <c r="F179" s="52">
        <f t="shared" si="31"/>
        <v>153.08468186925285</v>
      </c>
    </row>
    <row r="180" spans="1:6" ht="12.75" customHeight="1" x14ac:dyDescent="0.2">
      <c r="A180" s="53">
        <v>3233</v>
      </c>
      <c r="B180" s="85" t="s">
        <v>404</v>
      </c>
      <c r="C180" s="50" t="s">
        <v>405</v>
      </c>
      <c r="D180" s="242">
        <v>115588.04</v>
      </c>
      <c r="E180" s="242">
        <v>157522.57</v>
      </c>
      <c r="F180" s="52">
        <f t="shared" si="31"/>
        <v>136.27929844644828</v>
      </c>
    </row>
    <row r="181" spans="1:6" ht="12.75" customHeight="1" x14ac:dyDescent="0.2">
      <c r="A181" s="53">
        <v>3234</v>
      </c>
      <c r="B181" s="85" t="s">
        <v>406</v>
      </c>
      <c r="C181" s="50" t="s">
        <v>407</v>
      </c>
      <c r="D181" s="242">
        <v>529768.86</v>
      </c>
      <c r="E181" s="242">
        <v>498285.48</v>
      </c>
      <c r="F181" s="52">
        <f t="shared" si="31"/>
        <v>94.057147866335526</v>
      </c>
    </row>
    <row r="182" spans="1:6" ht="12.75" customHeight="1" x14ac:dyDescent="0.2">
      <c r="A182" s="53">
        <v>3235</v>
      </c>
      <c r="B182" s="85" t="s">
        <v>408</v>
      </c>
      <c r="C182" s="50" t="s">
        <v>409</v>
      </c>
      <c r="D182" s="242">
        <v>2989110.21</v>
      </c>
      <c r="E182" s="242">
        <v>3951799.97</v>
      </c>
      <c r="F182" s="52">
        <f t="shared" si="31"/>
        <v>132.20656624768614</v>
      </c>
    </row>
    <row r="183" spans="1:6" ht="12.75" customHeight="1" x14ac:dyDescent="0.2">
      <c r="A183" s="53">
        <v>3236</v>
      </c>
      <c r="B183" s="85" t="s">
        <v>410</v>
      </c>
      <c r="C183" s="50" t="s">
        <v>411</v>
      </c>
      <c r="D183" s="242">
        <v>60630.46</v>
      </c>
      <c r="E183" s="242">
        <v>144520.25</v>
      </c>
      <c r="F183" s="52">
        <f t="shared" si="31"/>
        <v>238.36245016118963</v>
      </c>
    </row>
    <row r="184" spans="1:6" ht="12.75" customHeight="1" x14ac:dyDescent="0.2">
      <c r="A184" s="53">
        <v>3237</v>
      </c>
      <c r="B184" s="85" t="s">
        <v>412</v>
      </c>
      <c r="C184" s="50" t="s">
        <v>413</v>
      </c>
      <c r="D184" s="242">
        <v>210236.65</v>
      </c>
      <c r="E184" s="242">
        <v>292803.49</v>
      </c>
      <c r="F184" s="52">
        <f t="shared" si="31"/>
        <v>139.2732856045794</v>
      </c>
    </row>
    <row r="185" spans="1:6" ht="12.75" customHeight="1" x14ac:dyDescent="0.2">
      <c r="A185" s="53">
        <v>3238</v>
      </c>
      <c r="B185" s="85" t="s">
        <v>414</v>
      </c>
      <c r="C185" s="50" t="s">
        <v>415</v>
      </c>
      <c r="D185" s="242">
        <v>4013018.72</v>
      </c>
      <c r="E185" s="242">
        <v>4377474.21</v>
      </c>
      <c r="F185" s="52">
        <f t="shared" si="31"/>
        <v>109.08182880343004</v>
      </c>
    </row>
    <row r="186" spans="1:6" ht="12.75" customHeight="1" x14ac:dyDescent="0.2">
      <c r="A186" s="53">
        <v>3239</v>
      </c>
      <c r="B186" s="85" t="s">
        <v>416</v>
      </c>
      <c r="C186" s="50" t="s">
        <v>417</v>
      </c>
      <c r="D186" s="242">
        <v>1042196.67</v>
      </c>
      <c r="E186" s="242">
        <v>1240964.3700000001</v>
      </c>
      <c r="F186" s="52">
        <f t="shared" si="31"/>
        <v>119.07199530775702</v>
      </c>
    </row>
    <row r="187" spans="1:6" ht="12.75" customHeight="1" x14ac:dyDescent="0.2">
      <c r="A187" s="53">
        <v>324</v>
      </c>
      <c r="B187" s="85" t="s">
        <v>418</v>
      </c>
      <c r="C187" s="50" t="s">
        <v>419</v>
      </c>
      <c r="D187" s="242">
        <v>1202.26</v>
      </c>
      <c r="E187" s="242"/>
      <c r="F187" s="52">
        <f t="shared" si="31"/>
        <v>0</v>
      </c>
    </row>
    <row r="188" spans="1:6" ht="12.75" customHeight="1" x14ac:dyDescent="0.2">
      <c r="A188" s="53">
        <v>329</v>
      </c>
      <c r="B188" s="85" t="s">
        <v>420</v>
      </c>
      <c r="C188" s="50" t="s">
        <v>421</v>
      </c>
      <c r="D188" s="51">
        <f t="shared" ref="D188:E188" si="43">SUM(D189:D195)</f>
        <v>691790.24000000011</v>
      </c>
      <c r="E188" s="51">
        <f t="shared" si="43"/>
        <v>745629.53</v>
      </c>
      <c r="F188" s="52">
        <f t="shared" si="31"/>
        <v>107.78260329316008</v>
      </c>
    </row>
    <row r="189" spans="1:6" ht="12.75" customHeight="1" x14ac:dyDescent="0.2">
      <c r="A189" s="53">
        <v>3291</v>
      </c>
      <c r="B189" s="232" t="s">
        <v>422</v>
      </c>
      <c r="C189" s="50" t="s">
        <v>423</v>
      </c>
      <c r="D189" s="242">
        <v>21711.55</v>
      </c>
      <c r="E189" s="242">
        <v>22411.08</v>
      </c>
      <c r="F189" s="52">
        <f t="shared" si="31"/>
        <v>103.22192565708114</v>
      </c>
    </row>
    <row r="190" spans="1:6" ht="12.75" customHeight="1" x14ac:dyDescent="0.2">
      <c r="A190" s="53">
        <v>3292</v>
      </c>
      <c r="B190" s="85" t="s">
        <v>424</v>
      </c>
      <c r="C190" s="50" t="s">
        <v>425</v>
      </c>
      <c r="D190" s="242">
        <v>52696.81</v>
      </c>
      <c r="E190" s="242">
        <v>49671.15</v>
      </c>
      <c r="F190" s="52">
        <f t="shared" si="31"/>
        <v>94.258362128561487</v>
      </c>
    </row>
    <row r="191" spans="1:6" ht="12.75" customHeight="1" x14ac:dyDescent="0.2">
      <c r="A191" s="53">
        <v>3293</v>
      </c>
      <c r="B191" s="85" t="s">
        <v>426</v>
      </c>
      <c r="C191" s="50" t="s">
        <v>427</v>
      </c>
      <c r="D191" s="242">
        <v>33013.71</v>
      </c>
      <c r="E191" s="242">
        <v>69157.460000000006</v>
      </c>
      <c r="F191" s="52">
        <f t="shared" si="31"/>
        <v>209.48103075964502</v>
      </c>
    </row>
    <row r="192" spans="1:6" ht="12.75" customHeight="1" x14ac:dyDescent="0.2">
      <c r="A192" s="53">
        <v>3294</v>
      </c>
      <c r="B192" s="85" t="s">
        <v>428</v>
      </c>
      <c r="C192" s="50" t="s">
        <v>429</v>
      </c>
      <c r="D192" s="242">
        <v>10276.15</v>
      </c>
      <c r="E192" s="242">
        <v>1364.94</v>
      </c>
      <c r="F192" s="52">
        <f t="shared" si="31"/>
        <v>13.282600974100223</v>
      </c>
    </row>
    <row r="193" spans="1:6" ht="12.75" customHeight="1" x14ac:dyDescent="0.2">
      <c r="A193" s="53">
        <v>3295</v>
      </c>
      <c r="B193" s="85" t="s">
        <v>430</v>
      </c>
      <c r="C193" s="50" t="s">
        <v>431</v>
      </c>
      <c r="D193" s="242">
        <v>58179.83</v>
      </c>
      <c r="E193" s="242">
        <v>59420.29</v>
      </c>
      <c r="F193" s="52">
        <f t="shared" si="31"/>
        <v>102.13211348331544</v>
      </c>
    </row>
    <row r="194" spans="1:6" ht="12.75" customHeight="1" x14ac:dyDescent="0.2">
      <c r="A194" s="53" t="s">
        <v>432</v>
      </c>
      <c r="B194" s="85" t="s">
        <v>433</v>
      </c>
      <c r="C194" s="50" t="s">
        <v>432</v>
      </c>
      <c r="D194" s="242">
        <v>473551.03</v>
      </c>
      <c r="E194" s="242">
        <v>486324.55</v>
      </c>
      <c r="F194" s="52">
        <f t="shared" si="31"/>
        <v>102.69739039528642</v>
      </c>
    </row>
    <row r="195" spans="1:6" ht="12.75" customHeight="1" x14ac:dyDescent="0.2">
      <c r="A195" s="53">
        <v>3299</v>
      </c>
      <c r="B195" s="85" t="s">
        <v>434</v>
      </c>
      <c r="C195" s="50" t="s">
        <v>435</v>
      </c>
      <c r="D195" s="242">
        <v>42361.16</v>
      </c>
      <c r="E195" s="242">
        <v>57280.06</v>
      </c>
      <c r="F195" s="52">
        <f t="shared" si="31"/>
        <v>135.21834623981022</v>
      </c>
    </row>
    <row r="196" spans="1:6" ht="12.75" customHeight="1" x14ac:dyDescent="0.2">
      <c r="A196" s="53">
        <v>34</v>
      </c>
      <c r="B196" s="232" t="s">
        <v>436</v>
      </c>
      <c r="C196" s="50" t="s">
        <v>437</v>
      </c>
      <c r="D196" s="51">
        <f t="shared" ref="D196:E196" si="44">D197+D202+D210</f>
        <v>2609033.9999999995</v>
      </c>
      <c r="E196" s="51">
        <f t="shared" si="44"/>
        <v>2562621.8000000007</v>
      </c>
      <c r="F196" s="52">
        <f t="shared" si="31"/>
        <v>98.221096390464865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67886.149999999994</v>
      </c>
      <c r="E202" s="51">
        <f t="shared" si="46"/>
        <v>68899.95</v>
      </c>
      <c r="F202" s="52">
        <f t="shared" si="31"/>
        <v>101.49338267083934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67886.149999999994</v>
      </c>
      <c r="E205" s="242">
        <v>68899.95</v>
      </c>
      <c r="F205" s="52">
        <f t="shared" si="31"/>
        <v>101.49338267083934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2541147.8499999996</v>
      </c>
      <c r="E210" s="51">
        <f t="shared" si="47"/>
        <v>2493721.8500000006</v>
      </c>
      <c r="F210" s="52">
        <f t="shared" si="31"/>
        <v>98.133678054191179</v>
      </c>
    </row>
    <row r="211" spans="1:6" ht="12.75" customHeight="1" x14ac:dyDescent="0.2">
      <c r="A211" s="53">
        <v>3431</v>
      </c>
      <c r="B211" s="232" t="s">
        <v>466</v>
      </c>
      <c r="C211" s="50" t="s">
        <v>467</v>
      </c>
      <c r="D211" s="242">
        <v>2386533.63</v>
      </c>
      <c r="E211" s="242">
        <v>2363415.37</v>
      </c>
      <c r="F211" s="52">
        <f t="shared" si="31"/>
        <v>99.031303824534845</v>
      </c>
    </row>
    <row r="212" spans="1:6" ht="12.75" customHeight="1" x14ac:dyDescent="0.2">
      <c r="A212" s="53">
        <v>3432</v>
      </c>
      <c r="B212" s="85" t="s">
        <v>468</v>
      </c>
      <c r="C212" s="50" t="s">
        <v>469</v>
      </c>
      <c r="D212" s="242">
        <v>1899.07</v>
      </c>
      <c r="E212" s="242"/>
      <c r="F212" s="52">
        <f t="shared" si="31"/>
        <v>0</v>
      </c>
    </row>
    <row r="213" spans="1:6" ht="12.75" customHeight="1" x14ac:dyDescent="0.2">
      <c r="A213" s="53">
        <v>3433</v>
      </c>
      <c r="B213" s="85" t="s">
        <v>470</v>
      </c>
      <c r="C213" s="50" t="s">
        <v>471</v>
      </c>
      <c r="D213" s="242">
        <v>152705.85999999999</v>
      </c>
      <c r="E213" s="242">
        <v>129844.74</v>
      </c>
      <c r="F213" s="52">
        <f t="shared" si="31"/>
        <v>85.029310597510815</v>
      </c>
    </row>
    <row r="214" spans="1:6" ht="12.75" customHeight="1" x14ac:dyDescent="0.2">
      <c r="A214" s="53">
        <v>3434</v>
      </c>
      <c r="B214" s="85" t="s">
        <v>472</v>
      </c>
      <c r="C214" s="50" t="s">
        <v>473</v>
      </c>
      <c r="D214" s="242">
        <v>9.2899999999999991</v>
      </c>
      <c r="E214" s="242">
        <v>461.74</v>
      </c>
      <c r="F214" s="52">
        <f t="shared" si="31"/>
        <v>4970.2906350914964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6401942909.0500002</v>
      </c>
      <c r="E252" s="51">
        <f t="shared" si="63"/>
        <v>7389492154.5199995</v>
      </c>
      <c r="F252" s="52">
        <f t="shared" ref="F252:F258" si="64">IF(D252&lt;&gt;0,IF(E252/D252&gt;=100,"&gt;&gt;100",E252/D252*100),"-")</f>
        <v>115.42577401110476</v>
      </c>
    </row>
    <row r="253" spans="1:6" ht="24" x14ac:dyDescent="0.2">
      <c r="A253" s="53">
        <v>371</v>
      </c>
      <c r="B253" s="85" t="s">
        <v>546</v>
      </c>
      <c r="C253" s="50" t="s">
        <v>547</v>
      </c>
      <c r="D253" s="51">
        <f t="shared" ref="D253:E253" si="65">SUM(D254:D258)</f>
        <v>5161204983.0799999</v>
      </c>
      <c r="E253" s="51">
        <f t="shared" si="65"/>
        <v>6011764930.6499996</v>
      </c>
      <c r="F253" s="52">
        <f t="shared" si="64"/>
        <v>116.47987147106913</v>
      </c>
    </row>
    <row r="254" spans="1:6" ht="24" x14ac:dyDescent="0.2">
      <c r="A254" s="53">
        <v>3711</v>
      </c>
      <c r="B254" s="85" t="s">
        <v>548</v>
      </c>
      <c r="C254" s="50" t="s">
        <v>549</v>
      </c>
      <c r="D254" s="242">
        <v>5161204983.0799999</v>
      </c>
      <c r="E254" s="242">
        <v>6011764930.6499996</v>
      </c>
      <c r="F254" s="52">
        <f t="shared" si="64"/>
        <v>116.47987147106913</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1240737925.97</v>
      </c>
      <c r="E259" s="51">
        <f t="shared" si="66"/>
        <v>1377727223.8699999</v>
      </c>
      <c r="F259" s="52">
        <f t="shared" ref="F259:F262" si="67">IF(D259&lt;&gt;0,IF(E259/D259&gt;=100,"&gt;&gt;100",E259/D259*100),"-")</f>
        <v>111.04095353520387</v>
      </c>
    </row>
    <row r="260" spans="1:6" ht="12.75" customHeight="1" x14ac:dyDescent="0.2">
      <c r="A260" s="53">
        <v>3721</v>
      </c>
      <c r="B260" s="85" t="s">
        <v>560</v>
      </c>
      <c r="C260" s="50" t="s">
        <v>561</v>
      </c>
      <c r="D260" s="242">
        <v>1240737925.97</v>
      </c>
      <c r="E260" s="242">
        <v>1377727223.8699999</v>
      </c>
      <c r="F260" s="52">
        <f t="shared" si="67"/>
        <v>111.04095353520387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445.85</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445.85</v>
      </c>
      <c r="F273" s="52" t="str">
        <f t="shared" ref="F273:F284" si="74">IF(D273&lt;&gt;0,IF(E273/D273&gt;=100,"&gt;&gt;100",E273/D273*100),"-")</f>
        <v>-</v>
      </c>
    </row>
    <row r="274" spans="1:6" ht="12.75" customHeight="1" x14ac:dyDescent="0.2">
      <c r="A274" s="53">
        <v>3831</v>
      </c>
      <c r="B274" s="85" t="s">
        <v>588</v>
      </c>
      <c r="C274" s="50" t="s">
        <v>589</v>
      </c>
      <c r="D274" s="242">
        <v>0</v>
      </c>
      <c r="E274" s="242">
        <v>445.85</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6467463714.2799997</v>
      </c>
      <c r="E289" s="51">
        <f t="shared" si="79"/>
        <v>7467794548.1300001</v>
      </c>
      <c r="F289" s="52">
        <f t="shared" si="76"/>
        <v>115.46712711570835</v>
      </c>
    </row>
    <row r="290" spans="1:6" ht="12.75" customHeight="1" x14ac:dyDescent="0.2">
      <c r="A290" s="53" t="s">
        <v>609</v>
      </c>
      <c r="B290" s="85" t="s">
        <v>620</v>
      </c>
      <c r="C290" s="50" t="s">
        <v>621</v>
      </c>
      <c r="D290" s="51">
        <f>IF(D6&gt;=D289,D6-D289,0)</f>
        <v>20177444.56000042</v>
      </c>
      <c r="E290" s="51">
        <f>IF(E6&gt;=E289,E6-E289,0)</f>
        <v>4317167.7499990463</v>
      </c>
      <c r="F290" s="52">
        <f t="shared" si="76"/>
        <v>21.396008484430975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23975212.829999998</v>
      </c>
      <c r="E292" s="242">
        <v>42954878.369999997</v>
      </c>
      <c r="F292" s="52">
        <f t="shared" si="76"/>
        <v>179.1636999203231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79735741.769999996</v>
      </c>
      <c r="E294" s="242">
        <v>69682777.189999998</v>
      </c>
      <c r="F294" s="52">
        <f t="shared" si="76"/>
        <v>87.392147665725545</v>
      </c>
    </row>
    <row r="295" spans="1:6" ht="24" x14ac:dyDescent="0.2">
      <c r="A295" s="53">
        <v>9661</v>
      </c>
      <c r="B295" s="85" t="s">
        <v>630</v>
      </c>
      <c r="C295" s="50" t="s">
        <v>631</v>
      </c>
      <c r="D295" s="242">
        <v>32685.5</v>
      </c>
      <c r="E295" s="242">
        <v>40564.910000000003</v>
      </c>
      <c r="F295" s="52">
        <f t="shared" si="76"/>
        <v>124.10674458093038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1478746.93</v>
      </c>
      <c r="E298" s="51">
        <f t="shared" si="80"/>
        <v>4009472.89</v>
      </c>
      <c r="F298" s="52">
        <f t="shared" ref="F298:F418" si="81">IF(D298&lt;&gt;0,IF(E298/D298&gt;=100,"&gt;&gt;100",E298/D298*100),"-")</f>
        <v>271.139896128136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1478746.93</v>
      </c>
      <c r="E311" s="51">
        <f t="shared" si="85"/>
        <v>4009472.89</v>
      </c>
      <c r="F311" s="52">
        <f t="shared" si="81"/>
        <v>271.139896128136</v>
      </c>
    </row>
    <row r="312" spans="1:6" ht="12.75" customHeight="1" x14ac:dyDescent="0.2">
      <c r="A312" s="53">
        <v>721</v>
      </c>
      <c r="B312" s="85" t="s">
        <v>663</v>
      </c>
      <c r="C312" s="50" t="s">
        <v>664</v>
      </c>
      <c r="D312" s="51">
        <f t="shared" ref="D312:E312" si="86">SUM(D313:D316)</f>
        <v>1478746.93</v>
      </c>
      <c r="E312" s="51">
        <f t="shared" si="86"/>
        <v>4009472.89</v>
      </c>
      <c r="F312" s="52">
        <f t="shared" si="81"/>
        <v>271.139896128136</v>
      </c>
    </row>
    <row r="313" spans="1:6" ht="12.75" customHeight="1" x14ac:dyDescent="0.2">
      <c r="A313" s="53">
        <v>7211</v>
      </c>
      <c r="B313" s="85" t="s">
        <v>665</v>
      </c>
      <c r="C313" s="50" t="s">
        <v>666</v>
      </c>
      <c r="D313" s="242">
        <v>1478746.93</v>
      </c>
      <c r="E313" s="242">
        <v>909231.89</v>
      </c>
      <c r="F313" s="52">
        <f t="shared" si="81"/>
        <v>61.486645994254076</v>
      </c>
    </row>
    <row r="314" spans="1:6" ht="12.75" customHeight="1" x14ac:dyDescent="0.2">
      <c r="A314" s="53">
        <v>7212</v>
      </c>
      <c r="B314" s="85" t="s">
        <v>667</v>
      </c>
      <c r="C314" s="50" t="s">
        <v>668</v>
      </c>
      <c r="D314" s="242">
        <v>0</v>
      </c>
      <c r="E314" s="242">
        <v>3100241</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8321865.1300000008</v>
      </c>
      <c r="E350" s="51">
        <f t="shared" si="95"/>
        <v>5080263.6800000006</v>
      </c>
      <c r="F350" s="52">
        <f t="shared" si="81"/>
        <v>61.047176331731777</v>
      </c>
    </row>
    <row r="351" spans="1:6" ht="12.75" customHeight="1" x14ac:dyDescent="0.2">
      <c r="A351" s="53">
        <v>41</v>
      </c>
      <c r="B351" s="85" t="s">
        <v>741</v>
      </c>
      <c r="C351" s="50" t="s">
        <v>35</v>
      </c>
      <c r="D351" s="51">
        <f t="shared" ref="D351:E351" si="96">D352+D356</f>
        <v>1391074.9</v>
      </c>
      <c r="E351" s="51">
        <f t="shared" si="96"/>
        <v>321489.2</v>
      </c>
      <c r="F351" s="52">
        <f t="shared" si="81"/>
        <v>23.110847589874567</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641</v>
      </c>
      <c r="C353" s="50" t="s">
        <v>744</v>
      </c>
      <c r="D353" s="242">
        <v>0</v>
      </c>
      <c r="E353" s="242"/>
      <c r="F353" s="52" t="str">
        <f t="shared" si="81"/>
        <v>-</v>
      </c>
    </row>
    <row r="354" spans="1:6" ht="12.75" customHeight="1" x14ac:dyDescent="0.2">
      <c r="A354" s="53">
        <v>4112</v>
      </c>
      <c r="B354" s="85" t="s">
        <v>643</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1391074.9</v>
      </c>
      <c r="E356" s="51">
        <f t="shared" si="98"/>
        <v>321489.2</v>
      </c>
      <c r="F356" s="52">
        <f t="shared" si="81"/>
        <v>23.110847589874567</v>
      </c>
    </row>
    <row r="357" spans="1:6" ht="12.75" customHeight="1" x14ac:dyDescent="0.2">
      <c r="A357" s="53">
        <v>4121</v>
      </c>
      <c r="B357" s="85" t="s">
        <v>649</v>
      </c>
      <c r="C357" s="50" t="s">
        <v>750</v>
      </c>
      <c r="D357" s="242">
        <v>0</v>
      </c>
      <c r="E357" s="242"/>
      <c r="F357" s="52" t="str">
        <f t="shared" si="81"/>
        <v>-</v>
      </c>
    </row>
    <row r="358" spans="1:6" ht="12.75" customHeight="1" x14ac:dyDescent="0.2">
      <c r="A358" s="53">
        <v>4122</v>
      </c>
      <c r="B358" s="85" t="s">
        <v>651</v>
      </c>
      <c r="C358" s="50" t="s">
        <v>751</v>
      </c>
      <c r="D358" s="242">
        <v>0</v>
      </c>
      <c r="E358" s="242"/>
      <c r="F358" s="52" t="str">
        <f t="shared" si="81"/>
        <v>-</v>
      </c>
    </row>
    <row r="359" spans="1:6" ht="12.75" customHeight="1" x14ac:dyDescent="0.2">
      <c r="A359" s="53">
        <v>4123</v>
      </c>
      <c r="B359" s="85" t="s">
        <v>653</v>
      </c>
      <c r="C359" s="50" t="s">
        <v>752</v>
      </c>
      <c r="D359" s="242">
        <v>1271549.92</v>
      </c>
      <c r="E359" s="242">
        <v>287820.34000000003</v>
      </c>
      <c r="F359" s="52">
        <f t="shared" si="81"/>
        <v>22.635394448375258</v>
      </c>
    </row>
    <row r="360" spans="1:6" ht="12.75" customHeight="1" x14ac:dyDescent="0.2">
      <c r="A360" s="53">
        <v>4124</v>
      </c>
      <c r="B360" s="85" t="s">
        <v>655</v>
      </c>
      <c r="C360" s="50" t="s">
        <v>753</v>
      </c>
      <c r="D360" s="242">
        <v>119524.98</v>
      </c>
      <c r="E360" s="242">
        <v>33668.86</v>
      </c>
      <c r="F360" s="52">
        <f t="shared" si="81"/>
        <v>28.16888988393891</v>
      </c>
    </row>
    <row r="361" spans="1:6" ht="12.75" customHeight="1" x14ac:dyDescent="0.2">
      <c r="A361" s="53">
        <v>4125</v>
      </c>
      <c r="B361" s="85" t="s">
        <v>657</v>
      </c>
      <c r="C361" s="50" t="s">
        <v>754</v>
      </c>
      <c r="D361" s="242">
        <v>0</v>
      </c>
      <c r="E361" s="242"/>
      <c r="F361" s="52" t="str">
        <f t="shared" si="81"/>
        <v>-</v>
      </c>
    </row>
    <row r="362" spans="1:6" ht="12.75" customHeight="1" x14ac:dyDescent="0.2">
      <c r="A362" s="53">
        <v>4126</v>
      </c>
      <c r="B362" s="85" t="s">
        <v>659</v>
      </c>
      <c r="C362" s="50" t="s">
        <v>755</v>
      </c>
      <c r="D362" s="242">
        <v>0</v>
      </c>
      <c r="E362" s="242"/>
      <c r="F362" s="52" t="str">
        <f t="shared" si="81"/>
        <v>-</v>
      </c>
    </row>
    <row r="363" spans="1:6" ht="24" x14ac:dyDescent="0.2">
      <c r="A363" s="53">
        <v>42</v>
      </c>
      <c r="B363" s="232" t="s">
        <v>756</v>
      </c>
      <c r="C363" s="50" t="s">
        <v>757</v>
      </c>
      <c r="D363" s="51">
        <f t="shared" ref="D363:E363" si="99">D364+D369+D378+D383+D388+D391</f>
        <v>3401232.99</v>
      </c>
      <c r="E363" s="51">
        <f t="shared" si="99"/>
        <v>3139211.8600000003</v>
      </c>
      <c r="F363" s="52">
        <f t="shared" si="81"/>
        <v>92.296289881629079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665</v>
      </c>
      <c r="C365" s="50" t="s">
        <v>760</v>
      </c>
      <c r="D365" s="242">
        <v>0</v>
      </c>
      <c r="E365" s="242"/>
      <c r="F365" s="52" t="str">
        <f t="shared" si="81"/>
        <v>-</v>
      </c>
    </row>
    <row r="366" spans="1:6" ht="12.75" customHeight="1" x14ac:dyDescent="0.2">
      <c r="A366" s="53">
        <v>4212</v>
      </c>
      <c r="B366" s="85" t="s">
        <v>667</v>
      </c>
      <c r="C366" s="50" t="s">
        <v>761</v>
      </c>
      <c r="D366" s="242">
        <v>0</v>
      </c>
      <c r="E366" s="242"/>
      <c r="F366" s="52" t="str">
        <f t="shared" si="81"/>
        <v>-</v>
      </c>
    </row>
    <row r="367" spans="1:6" ht="12.75" customHeight="1" x14ac:dyDescent="0.2">
      <c r="A367" s="53">
        <v>4213</v>
      </c>
      <c r="B367" s="85" t="s">
        <v>669</v>
      </c>
      <c r="C367" s="50" t="s">
        <v>762</v>
      </c>
      <c r="D367" s="242">
        <v>0</v>
      </c>
      <c r="E367" s="242"/>
      <c r="F367" s="52" t="str">
        <f t="shared" si="81"/>
        <v>-</v>
      </c>
    </row>
    <row r="368" spans="1:6" ht="12.75" customHeight="1" x14ac:dyDescent="0.2">
      <c r="A368" s="53">
        <v>4214</v>
      </c>
      <c r="B368" s="85" t="s">
        <v>671</v>
      </c>
      <c r="C368" s="50" t="s">
        <v>763</v>
      </c>
      <c r="D368" s="242">
        <v>0</v>
      </c>
      <c r="E368" s="242"/>
      <c r="F368" s="52" t="str">
        <f t="shared" si="81"/>
        <v>-</v>
      </c>
    </row>
    <row r="369" spans="1:6" ht="12.75" customHeight="1" x14ac:dyDescent="0.2">
      <c r="A369" s="53">
        <v>422</v>
      </c>
      <c r="B369" s="85" t="s">
        <v>764</v>
      </c>
      <c r="C369" s="50" t="s">
        <v>765</v>
      </c>
      <c r="D369" s="51">
        <f t="shared" ref="D369:E369" si="101">SUM(D370:D377)</f>
        <v>2716090.2100000004</v>
      </c>
      <c r="E369" s="51">
        <f t="shared" si="101"/>
        <v>2459988.6100000003</v>
      </c>
      <c r="F369" s="52">
        <f t="shared" si="81"/>
        <v>90.570946463519704</v>
      </c>
    </row>
    <row r="370" spans="1:6" ht="12.75" customHeight="1" x14ac:dyDescent="0.2">
      <c r="A370" s="53">
        <v>4221</v>
      </c>
      <c r="B370" s="85" t="s">
        <v>675</v>
      </c>
      <c r="C370" s="50" t="s">
        <v>766</v>
      </c>
      <c r="D370" s="242">
        <v>2649044.5699999998</v>
      </c>
      <c r="E370" s="242">
        <v>2407228.39</v>
      </c>
      <c r="F370" s="52">
        <f t="shared" si="81"/>
        <v>90.871569971357644</v>
      </c>
    </row>
    <row r="371" spans="1:6" ht="12.75" customHeight="1" x14ac:dyDescent="0.2">
      <c r="A371" s="53">
        <v>4222</v>
      </c>
      <c r="B371" s="85" t="s">
        <v>767</v>
      </c>
      <c r="C371" s="50" t="s">
        <v>768</v>
      </c>
      <c r="D371" s="242">
        <v>8280.41</v>
      </c>
      <c r="E371" s="242">
        <v>10043.94</v>
      </c>
      <c r="F371" s="52">
        <f t="shared" si="81"/>
        <v>121.29761690544309</v>
      </c>
    </row>
    <row r="372" spans="1:6" ht="12.75" customHeight="1" x14ac:dyDescent="0.2">
      <c r="A372" s="53">
        <v>4223</v>
      </c>
      <c r="B372" s="85" t="s">
        <v>679</v>
      </c>
      <c r="C372" s="50" t="s">
        <v>769</v>
      </c>
      <c r="D372" s="242">
        <v>33693.47</v>
      </c>
      <c r="E372" s="242">
        <v>31400.97</v>
      </c>
      <c r="F372" s="52">
        <f t="shared" si="81"/>
        <v>93.196010977794813</v>
      </c>
    </row>
    <row r="373" spans="1:6" ht="12.75" customHeight="1" x14ac:dyDescent="0.2">
      <c r="A373" s="53">
        <v>4224</v>
      </c>
      <c r="B373" s="85" t="s">
        <v>681</v>
      </c>
      <c r="C373" s="50" t="s">
        <v>770</v>
      </c>
      <c r="D373" s="242">
        <v>0</v>
      </c>
      <c r="E373" s="242"/>
      <c r="F373" s="52" t="str">
        <f t="shared" si="81"/>
        <v>-</v>
      </c>
    </row>
    <row r="374" spans="1:6" ht="12.75" customHeight="1" x14ac:dyDescent="0.2">
      <c r="A374" s="53">
        <v>4225</v>
      </c>
      <c r="B374" s="85" t="s">
        <v>683</v>
      </c>
      <c r="C374" s="50" t="s">
        <v>771</v>
      </c>
      <c r="D374" s="242">
        <v>69.849999999999994</v>
      </c>
      <c r="E374" s="242">
        <v>70.83</v>
      </c>
      <c r="F374" s="52">
        <f t="shared" si="81"/>
        <v>101.40300644237652</v>
      </c>
    </row>
    <row r="375" spans="1:6" ht="12.75" customHeight="1" x14ac:dyDescent="0.2">
      <c r="A375" s="53">
        <v>4226</v>
      </c>
      <c r="B375" s="85" t="s">
        <v>685</v>
      </c>
      <c r="C375" s="50" t="s">
        <v>772</v>
      </c>
      <c r="D375" s="242">
        <v>0</v>
      </c>
      <c r="E375" s="242"/>
      <c r="F375" s="52" t="str">
        <f t="shared" si="81"/>
        <v>-</v>
      </c>
    </row>
    <row r="376" spans="1:6" ht="12.75" customHeight="1" x14ac:dyDescent="0.2">
      <c r="A376" s="53">
        <v>4227</v>
      </c>
      <c r="B376" s="232" t="s">
        <v>687</v>
      </c>
      <c r="C376" s="50" t="s">
        <v>773</v>
      </c>
      <c r="D376" s="242">
        <v>25001.91</v>
      </c>
      <c r="E376" s="242">
        <v>11244.48</v>
      </c>
      <c r="F376" s="52">
        <f t="shared" si="81"/>
        <v>44.974483949426265</v>
      </c>
    </row>
    <row r="377" spans="1:6" ht="12.75" customHeight="1" x14ac:dyDescent="0.2">
      <c r="A377" s="53" t="s">
        <v>774</v>
      </c>
      <c r="B377" s="232" t="s">
        <v>690</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369.67</v>
      </c>
      <c r="F378" s="52" t="str">
        <f t="shared" si="81"/>
        <v>-</v>
      </c>
    </row>
    <row r="379" spans="1:6" ht="12.75" customHeight="1" x14ac:dyDescent="0.2">
      <c r="A379" s="53">
        <v>4231</v>
      </c>
      <c r="B379" s="85" t="s">
        <v>693</v>
      </c>
      <c r="C379" s="50" t="s">
        <v>777</v>
      </c>
      <c r="D379" s="242">
        <v>0</v>
      </c>
      <c r="E379" s="242">
        <v>369.67</v>
      </c>
      <c r="F379" s="52" t="str">
        <f t="shared" si="81"/>
        <v>-</v>
      </c>
    </row>
    <row r="380" spans="1:6" ht="12.75" customHeight="1" x14ac:dyDescent="0.2">
      <c r="A380" s="53">
        <v>4232</v>
      </c>
      <c r="B380" s="85" t="s">
        <v>695</v>
      </c>
      <c r="C380" s="50" t="s">
        <v>778</v>
      </c>
      <c r="D380" s="242">
        <v>0</v>
      </c>
      <c r="E380" s="242"/>
      <c r="F380" s="52" t="str">
        <f t="shared" si="81"/>
        <v>-</v>
      </c>
    </row>
    <row r="381" spans="1:6" ht="12.75" customHeight="1" x14ac:dyDescent="0.2">
      <c r="A381" s="53">
        <v>4233</v>
      </c>
      <c r="B381" s="85" t="s">
        <v>697</v>
      </c>
      <c r="C381" s="50" t="s">
        <v>779</v>
      </c>
      <c r="D381" s="242">
        <v>0</v>
      </c>
      <c r="E381" s="242"/>
      <c r="F381" s="52" t="str">
        <f t="shared" si="81"/>
        <v>-</v>
      </c>
    </row>
    <row r="382" spans="1:6" ht="12.75" customHeight="1" x14ac:dyDescent="0.2">
      <c r="A382" s="53">
        <v>4234</v>
      </c>
      <c r="B382" s="232" t="s">
        <v>699</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705</v>
      </c>
      <c r="C385" s="50" t="s">
        <v>785</v>
      </c>
      <c r="D385" s="242">
        <v>0</v>
      </c>
      <c r="E385" s="242"/>
      <c r="F385" s="52" t="str">
        <f t="shared" si="81"/>
        <v>-</v>
      </c>
    </row>
    <row r="386" spans="1:6" ht="12.75" customHeight="1" x14ac:dyDescent="0.2">
      <c r="A386" s="53">
        <v>4243</v>
      </c>
      <c r="B386" s="85" t="s">
        <v>707</v>
      </c>
      <c r="C386" s="50" t="s">
        <v>786</v>
      </c>
      <c r="D386" s="242">
        <v>0</v>
      </c>
      <c r="E386" s="242"/>
      <c r="F386" s="52" t="str">
        <f t="shared" si="81"/>
        <v>-</v>
      </c>
    </row>
    <row r="387" spans="1:6" ht="12.75" customHeight="1" x14ac:dyDescent="0.2">
      <c r="A387" s="53">
        <v>4244</v>
      </c>
      <c r="B387" s="85" t="s">
        <v>709</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715</v>
      </c>
      <c r="C390" s="50" t="s">
        <v>792</v>
      </c>
      <c r="D390" s="242">
        <v>0</v>
      </c>
      <c r="E390" s="242"/>
      <c r="F390" s="52" t="str">
        <f t="shared" si="81"/>
        <v>-</v>
      </c>
    </row>
    <row r="391" spans="1:6" ht="12.75" customHeight="1" x14ac:dyDescent="0.2">
      <c r="A391" s="53">
        <v>426</v>
      </c>
      <c r="B391" s="85" t="s">
        <v>793</v>
      </c>
      <c r="C391" s="50" t="s">
        <v>794</v>
      </c>
      <c r="D391" s="51">
        <f t="shared" ref="D391:E391" si="105">SUM(D392:D395)</f>
        <v>685142.78</v>
      </c>
      <c r="E391" s="51">
        <f t="shared" si="105"/>
        <v>678853.58</v>
      </c>
      <c r="F391" s="52">
        <f t="shared" si="81"/>
        <v>99.082059946687309</v>
      </c>
    </row>
    <row r="392" spans="1:6" ht="12.75" customHeight="1" x14ac:dyDescent="0.2">
      <c r="A392" s="53">
        <v>4261</v>
      </c>
      <c r="B392" s="85" t="s">
        <v>719</v>
      </c>
      <c r="C392" s="50" t="s">
        <v>795</v>
      </c>
      <c r="D392" s="242">
        <v>0</v>
      </c>
      <c r="E392" s="242"/>
      <c r="F392" s="52" t="str">
        <f t="shared" si="81"/>
        <v>-</v>
      </c>
    </row>
    <row r="393" spans="1:6" ht="12.75" customHeight="1" x14ac:dyDescent="0.2">
      <c r="A393" s="53">
        <v>4262</v>
      </c>
      <c r="B393" s="85" t="s">
        <v>721</v>
      </c>
      <c r="C393" s="50" t="s">
        <v>796</v>
      </c>
      <c r="D393" s="242">
        <v>685142.78</v>
      </c>
      <c r="E393" s="242">
        <v>678853.58</v>
      </c>
      <c r="F393" s="52">
        <f t="shared" si="81"/>
        <v>99.082059946687309</v>
      </c>
    </row>
    <row r="394" spans="1:6" ht="12.75" customHeight="1" x14ac:dyDescent="0.2">
      <c r="A394" s="53">
        <v>4263</v>
      </c>
      <c r="B394" s="85" t="s">
        <v>723</v>
      </c>
      <c r="C394" s="50" t="s">
        <v>797</v>
      </c>
      <c r="D394" s="242">
        <v>0</v>
      </c>
      <c r="E394" s="242"/>
      <c r="F394" s="52" t="str">
        <f t="shared" si="81"/>
        <v>-</v>
      </c>
    </row>
    <row r="395" spans="1:6" ht="12.75" customHeight="1" x14ac:dyDescent="0.2">
      <c r="A395" s="53">
        <v>4264</v>
      </c>
      <c r="B395" s="85" t="s">
        <v>725</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731</v>
      </c>
      <c r="C398" s="50" t="s">
        <v>803</v>
      </c>
      <c r="D398" s="242">
        <v>0</v>
      </c>
      <c r="E398" s="242"/>
      <c r="F398" s="52" t="str">
        <f t="shared" si="81"/>
        <v>-</v>
      </c>
    </row>
    <row r="399" spans="1:6" ht="12.75" customHeight="1" x14ac:dyDescent="0.2">
      <c r="A399" s="53">
        <v>4312</v>
      </c>
      <c r="B399" s="85" t="s">
        <v>733</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3529557.24</v>
      </c>
      <c r="E402" s="51">
        <f t="shared" si="109"/>
        <v>1619562.62</v>
      </c>
      <c r="F402" s="52">
        <f t="shared" si="81"/>
        <v>45.885716249214312</v>
      </c>
    </row>
    <row r="403" spans="1:6" ht="12.75" customHeight="1" x14ac:dyDescent="0.2">
      <c r="A403" s="53">
        <v>451</v>
      </c>
      <c r="B403" s="85" t="s">
        <v>811</v>
      </c>
      <c r="C403" s="50" t="s">
        <v>812</v>
      </c>
      <c r="D403" s="242">
        <v>3529557.24</v>
      </c>
      <c r="E403" s="242">
        <v>1619562.62</v>
      </c>
      <c r="F403" s="52">
        <f t="shared" si="81"/>
        <v>45.885716249214312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609</v>
      </c>
      <c r="B407" s="85" t="s">
        <v>819</v>
      </c>
      <c r="C407" s="50" t="s">
        <v>820</v>
      </c>
      <c r="D407" s="51">
        <f t="shared" ref="D407:E407" si="110">IF(D298&gt;=D350,D298-D350,0)</f>
        <v>0</v>
      </c>
      <c r="E407" s="51">
        <f t="shared" si="110"/>
        <v>0</v>
      </c>
      <c r="F407" s="52" t="str">
        <f t="shared" si="81"/>
        <v>-</v>
      </c>
    </row>
    <row r="408" spans="1:6" ht="12.75" customHeight="1" x14ac:dyDescent="0.2">
      <c r="A408" s="53" t="s">
        <v>609</v>
      </c>
      <c r="B408" s="85" t="s">
        <v>821</v>
      </c>
      <c r="C408" s="50" t="s">
        <v>822</v>
      </c>
      <c r="D408" s="51">
        <f t="shared" ref="D408:E408" si="111">IF(D350&gt;=D298,D350-D298,0)</f>
        <v>6843118.2000000011</v>
      </c>
      <c r="E408" s="51">
        <f t="shared" si="111"/>
        <v>1070790.7900000005</v>
      </c>
      <c r="F408" s="52">
        <f t="shared" si="81"/>
        <v>15.647702680336581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3599261.74</v>
      </c>
      <c r="E410" s="242">
        <v>9206026.6999999993</v>
      </c>
      <c r="F410" s="52">
        <f t="shared" si="81"/>
        <v>255.7754163219038</v>
      </c>
    </row>
    <row r="411" spans="1:6" ht="12.75" customHeight="1" x14ac:dyDescent="0.2">
      <c r="A411" s="53">
        <v>97</v>
      </c>
      <c r="B411" s="85" t="s">
        <v>827</v>
      </c>
      <c r="C411" s="50" t="s">
        <v>828</v>
      </c>
      <c r="D411" s="242">
        <v>1193885.29</v>
      </c>
      <c r="E411" s="242">
        <v>932697.11</v>
      </c>
      <c r="F411" s="52">
        <f t="shared" si="81"/>
        <v>78.122841265595952</v>
      </c>
    </row>
    <row r="412" spans="1:6" ht="12.75" customHeight="1" x14ac:dyDescent="0.2">
      <c r="A412" s="53" t="s">
        <v>609</v>
      </c>
      <c r="B412" s="85" t="s">
        <v>829</v>
      </c>
      <c r="C412" s="50" t="s">
        <v>830</v>
      </c>
      <c r="D412" s="51">
        <f>D6+D298</f>
        <v>6489119905.7700005</v>
      </c>
      <c r="E412" s="51">
        <f>E6+E298</f>
        <v>7476121188.7699995</v>
      </c>
      <c r="F412" s="52">
        <f t="shared" si="81"/>
        <v>115.21009470209323</v>
      </c>
    </row>
    <row r="413" spans="1:6" ht="12.75" customHeight="1" x14ac:dyDescent="0.2">
      <c r="A413" s="53" t="s">
        <v>609</v>
      </c>
      <c r="B413" s="85" t="s">
        <v>831</v>
      </c>
      <c r="C413" s="50" t="s">
        <v>832</v>
      </c>
      <c r="D413" s="51">
        <f t="shared" ref="D413:E413" si="112">D289+D350</f>
        <v>6475785579.4099998</v>
      </c>
      <c r="E413" s="51">
        <f t="shared" si="112"/>
        <v>7472874811.8100004</v>
      </c>
      <c r="F413" s="52">
        <f t="shared" si="81"/>
        <v>115.39719343966981</v>
      </c>
    </row>
    <row r="414" spans="1:6" ht="12.75" customHeight="1" x14ac:dyDescent="0.2">
      <c r="A414" s="53" t="s">
        <v>609</v>
      </c>
      <c r="B414" s="85" t="s">
        <v>833</v>
      </c>
      <c r="C414" s="50" t="s">
        <v>834</v>
      </c>
      <c r="D414" s="51">
        <f t="shared" ref="D414:E414" si="113">IF(D412&gt;=D413,D412-D413,0)</f>
        <v>13334326.36000061</v>
      </c>
      <c r="E414" s="51">
        <f t="shared" si="113"/>
        <v>3246376.9599990845</v>
      </c>
      <c r="F414" s="52">
        <f t="shared" si="81"/>
        <v>24.346013981908687</v>
      </c>
    </row>
    <row r="415" spans="1:6" ht="12.75" customHeight="1" x14ac:dyDescent="0.2">
      <c r="A415" s="53" t="s">
        <v>609</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20375951.089999996</v>
      </c>
      <c r="E416" s="51">
        <f t="shared" si="115"/>
        <v>33748851.670000002</v>
      </c>
      <c r="F416" s="52">
        <f t="shared" si="81"/>
        <v>165.63080427967404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80929627.060000002</v>
      </c>
      <c r="E418" s="62">
        <f t="shared" si="117"/>
        <v>70615474.299999997</v>
      </c>
      <c r="F418" s="57">
        <f t="shared" si="81"/>
        <v>87.255405548386804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1137450.93</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1137450.93</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1137450.93</v>
      </c>
      <c r="F495" s="52" t="str">
        <f t="shared" si="119"/>
        <v>-</v>
      </c>
    </row>
    <row r="496" spans="1:6" ht="12.75" customHeight="1" x14ac:dyDescent="0.2">
      <c r="A496" s="53">
        <v>8443</v>
      </c>
      <c r="B496" s="85" t="s">
        <v>998</v>
      </c>
      <c r="C496" s="50" t="s">
        <v>999</v>
      </c>
      <c r="D496" s="242">
        <v>0</v>
      </c>
      <c r="E496" s="242">
        <v>1137450.93</v>
      </c>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11366288.129999999</v>
      </c>
      <c r="E528" s="51">
        <f t="shared" si="148"/>
        <v>512549.81</v>
      </c>
      <c r="F528" s="52">
        <f t="shared" si="119"/>
        <v>4.5093860382369177</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10620297.67</v>
      </c>
      <c r="E580" s="51">
        <f t="shared" si="162"/>
        <v>0</v>
      </c>
      <c r="F580" s="52">
        <f t="shared" si="119"/>
        <v>0</v>
      </c>
    </row>
    <row r="581" spans="1:6" ht="24" x14ac:dyDescent="0.2">
      <c r="A581" s="53">
        <v>531</v>
      </c>
      <c r="B581" s="232" t="s">
        <v>1163</v>
      </c>
      <c r="C581" s="50" t="s">
        <v>1164</v>
      </c>
      <c r="D581" s="51">
        <f t="shared" ref="D581:E581" si="163">SUM(D582:D584)</f>
        <v>10620297.67</v>
      </c>
      <c r="E581" s="51">
        <f t="shared" si="163"/>
        <v>0</v>
      </c>
      <c r="F581" s="52">
        <f t="shared" si="119"/>
        <v>0</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10620297.67</v>
      </c>
      <c r="E584" s="242"/>
      <c r="F584" s="52">
        <f t="shared" si="119"/>
        <v>0</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745990.46</v>
      </c>
      <c r="E593" s="51">
        <f t="shared" si="167"/>
        <v>512549.81</v>
      </c>
      <c r="F593" s="52">
        <f t="shared" si="119"/>
        <v>68.70728748997675</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745990.46</v>
      </c>
      <c r="E605" s="51">
        <f t="shared" si="171"/>
        <v>512549.81</v>
      </c>
      <c r="F605" s="52">
        <f t="shared" si="119"/>
        <v>68.70728748997675</v>
      </c>
    </row>
    <row r="606" spans="1:6" ht="24" x14ac:dyDescent="0.2">
      <c r="A606" s="53">
        <v>5443</v>
      </c>
      <c r="B606" s="85" t="s">
        <v>1209</v>
      </c>
      <c r="C606" s="50" t="s">
        <v>1210</v>
      </c>
      <c r="D606" s="242">
        <v>745990.46</v>
      </c>
      <c r="E606" s="242">
        <v>512549.81</v>
      </c>
      <c r="F606" s="52">
        <f t="shared" si="119"/>
        <v>68.70728748997675</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609</v>
      </c>
      <c r="B635" s="85" t="s">
        <v>1267</v>
      </c>
      <c r="C635" s="50" t="s">
        <v>1268</v>
      </c>
      <c r="D635" s="51">
        <f t="shared" ref="D635:E635" si="178">IF(D420-D528&gt;=0,D420-D528,0)</f>
        <v>0</v>
      </c>
      <c r="E635" s="51">
        <f t="shared" si="178"/>
        <v>624901.11999999988</v>
      </c>
      <c r="F635" s="52" t="str">
        <f t="shared" si="119"/>
        <v>-</v>
      </c>
    </row>
    <row r="636" spans="1:6" ht="12.75" customHeight="1" x14ac:dyDescent="0.2">
      <c r="A636" s="53" t="s">
        <v>609</v>
      </c>
      <c r="B636" s="85" t="s">
        <v>1269</v>
      </c>
      <c r="C636" s="50" t="s">
        <v>1270</v>
      </c>
      <c r="D636" s="51">
        <f t="shared" ref="D636:E636" si="179">IF(D528-D420&gt;=0,D528-D420,0)</f>
        <v>11366288.129999999</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5049177.07</v>
      </c>
      <c r="E638" s="242">
        <v>16415465.199999999</v>
      </c>
      <c r="F638" s="52">
        <f t="shared" si="119"/>
        <v>325.11169587482891</v>
      </c>
    </row>
    <row r="639" spans="1:6" ht="12.75" customHeight="1" x14ac:dyDescent="0.2">
      <c r="A639" s="53" t="s">
        <v>609</v>
      </c>
      <c r="B639" s="85" t="s">
        <v>1275</v>
      </c>
      <c r="C639" s="50" t="s">
        <v>1276</v>
      </c>
      <c r="D639" s="51">
        <f t="shared" ref="D639:E639" si="180">D412+D420</f>
        <v>6489119905.7700005</v>
      </c>
      <c r="E639" s="51">
        <f t="shared" si="180"/>
        <v>7477258639.6999998</v>
      </c>
      <c r="F639" s="52">
        <f t="shared" si="119"/>
        <v>115.22762328757965</v>
      </c>
    </row>
    <row r="640" spans="1:6" ht="12.75" customHeight="1" x14ac:dyDescent="0.2">
      <c r="A640" s="53" t="s">
        <v>609</v>
      </c>
      <c r="B640" s="85" t="s">
        <v>1277</v>
      </c>
      <c r="C640" s="50" t="s">
        <v>1278</v>
      </c>
      <c r="D640" s="51">
        <f t="shared" ref="D640:E640" si="181">D413+D528</f>
        <v>6487151867.54</v>
      </c>
      <c r="E640" s="51">
        <f t="shared" si="181"/>
        <v>7473387361.6200008</v>
      </c>
      <c r="F640" s="52">
        <f t="shared" si="119"/>
        <v>115.20290435953665</v>
      </c>
    </row>
    <row r="641" spans="1:6" ht="12.75" customHeight="1" x14ac:dyDescent="0.2">
      <c r="A641" s="53" t="s">
        <v>609</v>
      </c>
      <c r="B641" s="85" t="s">
        <v>1279</v>
      </c>
      <c r="C641" s="50" t="s">
        <v>1280</v>
      </c>
      <c r="D641" s="51">
        <f t="shared" ref="D641:E641" si="182">IF(D639&gt;=D640,D639-D640,0)</f>
        <v>1968038.2300004959</v>
      </c>
      <c r="E641" s="51">
        <f t="shared" si="182"/>
        <v>3871278.07999897</v>
      </c>
      <c r="F641" s="52">
        <f t="shared" si="119"/>
        <v>196.70746335034329</v>
      </c>
    </row>
    <row r="642" spans="1:6" ht="12.75" customHeight="1" x14ac:dyDescent="0.2">
      <c r="A642" s="53" t="s">
        <v>609</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15326774.019999996</v>
      </c>
      <c r="E643" s="51">
        <f t="shared" si="184"/>
        <v>17333386.470000003</v>
      </c>
      <c r="F643" s="52">
        <f t="shared" si="119"/>
        <v>113.09220353468751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609</v>
      </c>
      <c r="B645" s="85" t="s">
        <v>1287</v>
      </c>
      <c r="C645" s="50" t="s">
        <v>1288</v>
      </c>
      <c r="D645" s="51">
        <f t="shared" ref="D645:E645" si="186">IF(D641+D643-D642-D644&gt;=0,D641+D643-D642-D644,0)</f>
        <v>17294812.250000492</v>
      </c>
      <c r="E645" s="51">
        <f t="shared" si="186"/>
        <v>21204664.549998973</v>
      </c>
      <c r="F645" s="52">
        <f t="shared" si="119"/>
        <v>122.60708149635084</v>
      </c>
    </row>
    <row r="646" spans="1:6" ht="24" x14ac:dyDescent="0.2">
      <c r="A646" s="53" t="s">
        <v>609</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521570031.81999999</v>
      </c>
      <c r="E647" s="243">
        <v>618702740.71000004</v>
      </c>
      <c r="F647" s="57">
        <f t="shared" si="119"/>
        <v>118.62313840215452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228496.89</v>
      </c>
      <c r="E649" s="242">
        <v>309900.03000000003</v>
      </c>
      <c r="F649" s="52">
        <f t="shared" ref="F649:F724" si="188">IF(D649&lt;&gt;0,IF(E649/D649&gt;=100,"&gt;&gt;100",E649/D649*100),"-")</f>
        <v>135.62549144541967</v>
      </c>
    </row>
    <row r="650" spans="1:6" ht="12.75" customHeight="1" x14ac:dyDescent="0.2">
      <c r="A650" s="53" t="s">
        <v>1296</v>
      </c>
      <c r="B650" s="85" t="s">
        <v>1297</v>
      </c>
      <c r="C650" s="50" t="s">
        <v>1296</v>
      </c>
      <c r="D650" s="242">
        <v>471903909.57999998</v>
      </c>
      <c r="E650" s="242">
        <v>508517284.99000001</v>
      </c>
      <c r="F650" s="52">
        <f t="shared" si="188"/>
        <v>107.75865057837439</v>
      </c>
    </row>
    <row r="651" spans="1:6" ht="12.75" customHeight="1" x14ac:dyDescent="0.2">
      <c r="A651" s="53" t="s">
        <v>1298</v>
      </c>
      <c r="B651" s="85" t="s">
        <v>1299</v>
      </c>
      <c r="C651" s="50" t="s">
        <v>1298</v>
      </c>
      <c r="D651" s="242">
        <v>471822506.44</v>
      </c>
      <c r="E651" s="242">
        <v>508345580.01999998</v>
      </c>
      <c r="F651" s="52">
        <f t="shared" si="188"/>
        <v>107.74085023106979</v>
      </c>
    </row>
    <row r="652" spans="1:6" ht="24" x14ac:dyDescent="0.2">
      <c r="A652" s="53">
        <v>11</v>
      </c>
      <c r="B652" s="85" t="s">
        <v>1300</v>
      </c>
      <c r="C652" s="50" t="s">
        <v>1301</v>
      </c>
      <c r="D652" s="51">
        <f t="shared" ref="D652:E652" si="189">+D649+D650-D651</f>
        <v>309900.02999997139</v>
      </c>
      <c r="E652" s="51">
        <f t="shared" si="189"/>
        <v>481605</v>
      </c>
      <c r="F652" s="52">
        <f t="shared" si="188"/>
        <v>155.40656772445115</v>
      </c>
    </row>
    <row r="653" spans="1:6" ht="24" x14ac:dyDescent="0.2">
      <c r="A653" s="53" t="s">
        <v>609</v>
      </c>
      <c r="B653" s="85" t="s">
        <v>1302</v>
      </c>
      <c r="C653" s="50" t="s">
        <v>1303</v>
      </c>
      <c r="D653" s="262">
        <v>0</v>
      </c>
      <c r="E653" s="262"/>
      <c r="F653" s="52" t="str">
        <f t="shared" si="188"/>
        <v>-</v>
      </c>
    </row>
    <row r="654" spans="1:6" ht="24" x14ac:dyDescent="0.2">
      <c r="A654" s="53" t="s">
        <v>609</v>
      </c>
      <c r="B654" s="85" t="s">
        <v>1304</v>
      </c>
      <c r="C654" s="50" t="s">
        <v>1305</v>
      </c>
      <c r="D654" s="262">
        <v>2686</v>
      </c>
      <c r="E654" s="262">
        <v>2757</v>
      </c>
      <c r="F654" s="52">
        <f t="shared" si="188"/>
        <v>102.6433358153388</v>
      </c>
    </row>
    <row r="655" spans="1:6" ht="12.75" customHeight="1" x14ac:dyDescent="0.2">
      <c r="A655" s="53" t="s">
        <v>609</v>
      </c>
      <c r="B655" s="85" t="s">
        <v>1306</v>
      </c>
      <c r="C655" s="50" t="s">
        <v>1307</v>
      </c>
      <c r="D655" s="262">
        <v>0</v>
      </c>
      <c r="E655" s="262"/>
      <c r="F655" s="52" t="str">
        <f t="shared" si="188"/>
        <v>-</v>
      </c>
    </row>
    <row r="656" spans="1:6" ht="12.75" customHeight="1" x14ac:dyDescent="0.2">
      <c r="A656" s="53" t="s">
        <v>609</v>
      </c>
      <c r="B656" s="85" t="s">
        <v>1308</v>
      </c>
      <c r="C656" s="50" t="s">
        <v>1309</v>
      </c>
      <c r="D656" s="262">
        <v>2494</v>
      </c>
      <c r="E656" s="262">
        <v>2603</v>
      </c>
      <c r="F656" s="52">
        <f t="shared" si="188"/>
        <v>104.37048917401764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3455.95</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166092.1</v>
      </c>
      <c r="E716" s="242">
        <v>177462.04</v>
      </c>
      <c r="F716" s="52">
        <f t="shared" si="188"/>
        <v>106.84556339524877</v>
      </c>
    </row>
    <row r="717" spans="1:6" ht="12.75" customHeight="1" x14ac:dyDescent="0.2">
      <c r="A717" s="53">
        <v>31215</v>
      </c>
      <c r="B717" s="85" t="s">
        <v>1413</v>
      </c>
      <c r="C717" s="50" t="s">
        <v>1414</v>
      </c>
      <c r="D717" s="242">
        <v>155217.29999999999</v>
      </c>
      <c r="E717" s="242">
        <v>155098.68</v>
      </c>
      <c r="F717" s="52">
        <f t="shared" si="188"/>
        <v>99.923578106306451</v>
      </c>
    </row>
    <row r="718" spans="1:6" ht="12.75" customHeight="1" x14ac:dyDescent="0.2">
      <c r="A718" s="53">
        <v>32121</v>
      </c>
      <c r="B718" s="85" t="s">
        <v>1415</v>
      </c>
      <c r="C718" s="50" t="s">
        <v>1416</v>
      </c>
      <c r="D718" s="242">
        <v>1206610.1100000001</v>
      </c>
      <c r="E718" s="242">
        <v>1337828.03</v>
      </c>
      <c r="F718" s="52">
        <f t="shared" si="188"/>
        <v>110.87492296911054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16845.27</v>
      </c>
      <c r="E720" s="242">
        <v>144520.25</v>
      </c>
      <c r="F720" s="52">
        <f t="shared" si="188"/>
        <v>857.92777438414464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9655.98</v>
      </c>
      <c r="E722" s="242">
        <v>15049.42</v>
      </c>
      <c r="F722" s="52">
        <f t="shared" si="188"/>
        <v>155.85595661962844</v>
      </c>
    </row>
    <row r="723" spans="1:6" ht="12.75" customHeight="1" x14ac:dyDescent="0.2">
      <c r="A723" s="53" t="s">
        <v>1425</v>
      </c>
      <c r="B723" s="85" t="s">
        <v>1426</v>
      </c>
      <c r="C723" s="50" t="s">
        <v>1425</v>
      </c>
      <c r="D723" s="242">
        <v>10953.33</v>
      </c>
      <c r="E723" s="242">
        <v>39783.4</v>
      </c>
      <c r="F723" s="52">
        <f t="shared" si="188"/>
        <v>363.20826634457285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21711.55</v>
      </c>
      <c r="E725" s="242">
        <v>22411.08</v>
      </c>
      <c r="F725" s="52">
        <f t="shared" ref="F725:F979" si="190">IF(D725&lt;&gt;0,IF(E725/D725&gt;=100,"&gt;&gt;100",E725/D725*100),"-")</f>
        <v>103.22192565708114</v>
      </c>
    </row>
    <row r="726" spans="1:6" ht="12.75" customHeight="1" x14ac:dyDescent="0.2">
      <c r="A726" s="53" t="s">
        <v>1431</v>
      </c>
      <c r="B726" s="85" t="s">
        <v>1432</v>
      </c>
      <c r="C726" s="50" t="s">
        <v>1431</v>
      </c>
      <c r="D726" s="242">
        <v>13363.19</v>
      </c>
      <c r="E726" s="242">
        <v>11149.47</v>
      </c>
      <c r="F726" s="52">
        <f t="shared" si="190"/>
        <v>83.434194978893501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23665.03</v>
      </c>
      <c r="E742" s="242">
        <v>19143.099999999999</v>
      </c>
      <c r="F742" s="52">
        <f t="shared" si="190"/>
        <v>80.891932104037053</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44221.120000000003</v>
      </c>
      <c r="E744" s="242">
        <v>49756.85</v>
      </c>
      <c r="F744" s="52">
        <f t="shared" si="190"/>
        <v>112.5182944258309</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156766196.24000001</v>
      </c>
      <c r="E815" s="242">
        <v>145961353.13999999</v>
      </c>
      <c r="F815" s="52">
        <f t="shared" si="190"/>
        <v>93.107670301919924</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876089588.74000001</v>
      </c>
      <c r="E818" s="242">
        <v>992597039.85000002</v>
      </c>
      <c r="F818" s="52">
        <f t="shared" si="190"/>
        <v>113.29857729248467</v>
      </c>
    </row>
    <row r="819" spans="1:6" ht="12.75" customHeight="1" x14ac:dyDescent="0.2">
      <c r="A819" s="53">
        <v>37215</v>
      </c>
      <c r="B819" s="85" t="s">
        <v>1617</v>
      </c>
      <c r="C819" s="50" t="s">
        <v>1618</v>
      </c>
      <c r="D819" s="242">
        <v>20970.2</v>
      </c>
      <c r="E819" s="242">
        <v>23950.6</v>
      </c>
      <c r="F819" s="52">
        <f t="shared" si="190"/>
        <v>114.21254923653565</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207861170.78999999</v>
      </c>
      <c r="E823" s="242">
        <v>239144880.28</v>
      </c>
      <c r="F823" s="52">
        <f t="shared" si="190"/>
        <v>115.05029023511352</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v>1137450.93</v>
      </c>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745990.46</v>
      </c>
      <c r="E955" s="242">
        <v>512549.81</v>
      </c>
      <c r="F955" s="52">
        <f t="shared" si="190"/>
        <v>68.70728748997675</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43" zoomScale="120" zoomScaleNormal="12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1044489794.9699999</v>
      </c>
      <c r="E6" s="229">
        <f t="shared" si="0"/>
        <v>1133652024.25</v>
      </c>
      <c r="F6" s="230">
        <f t="shared" ref="F6:F260" si="1">IF(D6&gt;0,IF(E6/D6&gt;=100,"&gt;&gt;100",E6/D6*100),"-")</f>
        <v>108.53643852811037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127252555.64</v>
      </c>
      <c r="E7" s="104">
        <f t="shared" si="2"/>
        <v>122213698.31999998</v>
      </c>
      <c r="F7" s="93">
        <f t="shared" si="1"/>
        <v>96.040270236886201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2642797.1500000004</v>
      </c>
      <c r="E8" s="104">
        <f>E9+E10-E11</f>
        <v>2579800.7799999993</v>
      </c>
      <c r="F8" s="93">
        <f t="shared" si="1"/>
        <v>97.616299457565219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1111.58</v>
      </c>
      <c r="E9" s="247">
        <v>138111.57999999999</v>
      </c>
      <c r="F9" s="93" t="str">
        <f t="shared" si="1"/>
        <v>&gt;&gt;100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11783326.710000001</v>
      </c>
      <c r="E10" s="247">
        <v>12083834.01</v>
      </c>
      <c r="F10" s="93">
        <f t="shared" si="1"/>
        <v>102.55027554947596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9141641.1400000006</v>
      </c>
      <c r="E11" s="247">
        <v>9642144.8100000005</v>
      </c>
      <c r="F11" s="93">
        <f t="shared" si="1"/>
        <v>105.47498706561566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122546761.39999999</v>
      </c>
      <c r="E12" s="104">
        <f t="shared" si="3"/>
        <v>118798194.88999999</v>
      </c>
      <c r="F12" s="93">
        <f t="shared" si="1"/>
        <v>96.941113361809329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114972247.78</v>
      </c>
      <c r="E13" s="104">
        <f t="shared" si="4"/>
        <v>109741127.75</v>
      </c>
      <c r="F13" s="93">
        <f t="shared" si="1"/>
        <v>95.450101975904843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665</v>
      </c>
      <c r="C14" s="92" t="s">
        <v>1985</v>
      </c>
      <c r="D14" s="247">
        <v>7902670.7800000003</v>
      </c>
      <c r="E14" s="247">
        <v>7549785.46</v>
      </c>
      <c r="F14" s="93">
        <f t="shared" si="1"/>
        <v>95.534606845914936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667</v>
      </c>
      <c r="C15" s="92" t="s">
        <v>1986</v>
      </c>
      <c r="D15" s="247">
        <v>132983426.15000001</v>
      </c>
      <c r="E15" s="247">
        <v>128243411.09999999</v>
      </c>
      <c r="F15" s="93">
        <f t="shared" si="1"/>
        <v>96.435634734922942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669</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671</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25913849.149999999</v>
      </c>
      <c r="E18" s="247">
        <v>26052068.809999999</v>
      </c>
      <c r="F18" s="93">
        <f t="shared" si="1"/>
        <v>100.53338143322487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6369688.9400000013</v>
      </c>
      <c r="E19" s="104">
        <f t="shared" si="5"/>
        <v>7788227.3799999952</v>
      </c>
      <c r="F19" s="93">
        <f t="shared" si="1"/>
        <v>122.27013678944256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675</v>
      </c>
      <c r="C20" s="92" t="s">
        <v>1993</v>
      </c>
      <c r="D20" s="247">
        <v>19648287.82</v>
      </c>
      <c r="E20" s="247">
        <v>20988807.449999999</v>
      </c>
      <c r="F20" s="93">
        <f t="shared" si="1"/>
        <v>106.82257732724926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1293984.67</v>
      </c>
      <c r="E21" s="247">
        <v>1272496.42</v>
      </c>
      <c r="F21" s="93">
        <f t="shared" si="1"/>
        <v>98.339373680524361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679</v>
      </c>
      <c r="C22" s="92" t="s">
        <v>1995</v>
      </c>
      <c r="D22" s="247">
        <v>901412.72</v>
      </c>
      <c r="E22" s="247">
        <v>909324.27</v>
      </c>
      <c r="F22" s="93">
        <f t="shared" si="1"/>
        <v>100.87768342119689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681</v>
      </c>
      <c r="C23" s="92" t="s">
        <v>1996</v>
      </c>
      <c r="D23" s="247">
        <v>18433.82</v>
      </c>
      <c r="E23" s="247">
        <v>3002.08</v>
      </c>
      <c r="F23" s="93">
        <f t="shared" si="1"/>
        <v>16.285718315574307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22896.49</v>
      </c>
      <c r="E24" s="247">
        <v>18281.47</v>
      </c>
      <c r="F24" s="93">
        <f t="shared" si="1"/>
        <v>79.843984820380768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685</v>
      </c>
      <c r="C25" s="92" t="s">
        <v>1999</v>
      </c>
      <c r="D25" s="247">
        <v>1588.67</v>
      </c>
      <c r="E25" s="247">
        <v>1588.67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687</v>
      </c>
      <c r="C26" s="92" t="s">
        <v>2000</v>
      </c>
      <c r="D26" s="247">
        <v>1835367.21</v>
      </c>
      <c r="E26" s="247">
        <v>1821681.44</v>
      </c>
      <c r="F26" s="93">
        <f t="shared" si="1"/>
        <v>99.254330690586983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690</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17352282.460000001</v>
      </c>
      <c r="E28" s="247">
        <v>17226954.420000002</v>
      </c>
      <c r="F28" s="93">
        <f t="shared" si="1"/>
        <v>99.277743200130004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182241.10999999993</v>
      </c>
      <c r="E29" s="104">
        <f t="shared" si="6"/>
        <v>128260.46000000008</v>
      </c>
      <c r="F29" s="93">
        <f t="shared" si="1"/>
        <v>70.379542793610142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693</v>
      </c>
      <c r="C30" s="92" t="s">
        <v>2006</v>
      </c>
      <c r="D30" s="247">
        <v>691328.19</v>
      </c>
      <c r="E30" s="247">
        <v>654414.18000000005</v>
      </c>
      <c r="F30" s="93">
        <f t="shared" si="1"/>
        <v>94.660421702173053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697</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699</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509087.08</v>
      </c>
      <c r="E34" s="247">
        <v>526153.72</v>
      </c>
      <c r="F34" s="93">
        <f t="shared" si="1"/>
        <v>103.35240092912983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705</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707</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709</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713</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715</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1022583.5699999998</v>
      </c>
      <c r="E45" s="104">
        <f t="shared" si="9"/>
        <v>1140579.3000000003</v>
      </c>
      <c r="F45" s="93">
        <f t="shared" si="1"/>
        <v>111.53898160127886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719</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3996629.03</v>
      </c>
      <c r="E47" s="247">
        <v>4675482.6100000003</v>
      </c>
      <c r="F47" s="93">
        <f t="shared" si="1"/>
        <v>116.98565403254352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723</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725</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2974045.46</v>
      </c>
      <c r="E50" s="247">
        <v>3534903.31</v>
      </c>
      <c r="F50" s="93">
        <f t="shared" si="1"/>
        <v>118.8584154998088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97402.33</v>
      </c>
      <c r="E51" s="247">
        <v>97402.33</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3490.1199999999371</v>
      </c>
      <c r="E52" s="104">
        <f t="shared" si="10"/>
        <v>2924.4199999999837</v>
      </c>
      <c r="F52" s="93">
        <f t="shared" si="1"/>
        <v>83.791388261722702</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5489.1</v>
      </c>
      <c r="E53" s="247">
        <v>4263.6099999999997</v>
      </c>
      <c r="F53" s="93">
        <f t="shared" si="1"/>
        <v>77.674117797088755</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329065.15999999997</v>
      </c>
      <c r="E54" s="247">
        <v>271003.73</v>
      </c>
      <c r="F54" s="93">
        <f t="shared" si="1"/>
        <v>82.355643484105087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331064.14</v>
      </c>
      <c r="E55" s="247">
        <v>272342.92</v>
      </c>
      <c r="F55" s="93">
        <f t="shared" si="1"/>
        <v>82.262887185546575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1902601.72</v>
      </c>
      <c r="E56" s="104">
        <f t="shared" si="11"/>
        <v>661893.88</v>
      </c>
      <c r="F56" s="93">
        <f t="shared" si="1"/>
        <v>34.788882667466524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1902601.72</v>
      </c>
      <c r="E57" s="247">
        <v>661893.88</v>
      </c>
      <c r="F57" s="93">
        <f t="shared" si="1"/>
        <v>34.788882667466524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59502.92</v>
      </c>
      <c r="E63" s="104">
        <f t="shared" si="12"/>
        <v>73482.02</v>
      </c>
      <c r="F63" s="93">
        <f t="shared" si="1"/>
        <v>123.49313277398824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59502.92</v>
      </c>
      <c r="E64" s="247">
        <v>73482.02</v>
      </c>
      <c r="F64" s="93">
        <f t="shared" si="1"/>
        <v>123.49313277398824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917237239.32999992</v>
      </c>
      <c r="E68" s="104">
        <f t="shared" si="13"/>
        <v>1011438325.9299999</v>
      </c>
      <c r="F68" s="93">
        <f t="shared" si="1"/>
        <v>110.27008963011681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309900.03000000003</v>
      </c>
      <c r="E69" s="104">
        <f t="shared" si="14"/>
        <v>481605</v>
      </c>
      <c r="F69" s="93">
        <f t="shared" si="1"/>
        <v>155.4065677244368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294931.28000000003</v>
      </c>
      <c r="E70" s="104">
        <f t="shared" si="15"/>
        <v>466636.25</v>
      </c>
      <c r="F70" s="93">
        <f t="shared" si="1"/>
        <v>158.21863655831962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355.67</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294931.28000000003</v>
      </c>
      <c r="E72" s="247">
        <v>466280.58</v>
      </c>
      <c r="F72" s="93">
        <f t="shared" si="1"/>
        <v>158.09804236430941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14968.75</v>
      </c>
      <c r="E75" s="247">
        <v>14968.75</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1051077.5900000001</v>
      </c>
      <c r="E78" s="104">
        <f>E79+SUM(E82:E84)-E85+E86</f>
        <v>1124201.4100000001</v>
      </c>
      <c r="F78" s="93">
        <f t="shared" si="1"/>
        <v>106.95703349550057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190883.08</v>
      </c>
      <c r="E79" s="104">
        <f t="shared" si="16"/>
        <v>152312.54</v>
      </c>
      <c r="F79" s="93">
        <f t="shared" si="1"/>
        <v>79.793630739822518</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190883.08</v>
      </c>
      <c r="E80" s="247">
        <v>152312.54</v>
      </c>
      <c r="F80" s="93">
        <f t="shared" si="1"/>
        <v>79.793630739822518</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316.82</v>
      </c>
      <c r="E83" s="247">
        <v>3883</v>
      </c>
      <c r="F83" s="93">
        <f t="shared" si="1"/>
        <v>1225.6170696294425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67370.55</v>
      </c>
      <c r="E84" s="247">
        <v>75701.5</v>
      </c>
      <c r="F84" s="93">
        <f t="shared" si="1"/>
        <v>112.36586312565355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5.17</v>
      </c>
      <c r="E85" s="247">
        <v>5.17</v>
      </c>
      <c r="F85" s="93">
        <f t="shared" si="1"/>
        <v>100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792512.31</v>
      </c>
      <c r="E86" s="247">
        <v>892309.54</v>
      </c>
      <c r="F86" s="93">
        <f t="shared" si="1"/>
        <v>112.59251480901287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2633678.87</v>
      </c>
      <c r="E88" s="104">
        <f t="shared" si="18"/>
        <v>2633678.9</v>
      </c>
      <c r="F88" s="93">
        <f t="shared" si="1"/>
        <v>100.00000113909103</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2633678.87</v>
      </c>
      <c r="E97" s="247">
        <v>2633678.9</v>
      </c>
      <c r="F97" s="93">
        <f t="shared" si="1"/>
        <v>100.00000113909103</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2633678.87</v>
      </c>
      <c r="E117" s="247">
        <v>2633678.9</v>
      </c>
      <c r="F117" s="93">
        <f t="shared" si="1"/>
        <v>100.00000113909103</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2298351.71</v>
      </c>
      <c r="E119" s="104">
        <f t="shared" si="21"/>
        <v>2299434.83</v>
      </c>
      <c r="F119" s="93">
        <f t="shared" si="1"/>
        <v>100.04712594662024</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2298351.71</v>
      </c>
      <c r="E123" s="247">
        <v>2299434.83</v>
      </c>
      <c r="F123" s="93">
        <f t="shared" si="1"/>
        <v>100.04712594662024</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2298351.71</v>
      </c>
      <c r="E133" s="247">
        <v>2299434.83</v>
      </c>
      <c r="F133" s="93">
        <f t="shared" si="1"/>
        <v>100.04712594662024</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263453688.21000004</v>
      </c>
      <c r="E134" s="104">
        <f t="shared" si="23"/>
        <v>258155479.81999999</v>
      </c>
      <c r="F134" s="93">
        <f t="shared" si="1"/>
        <v>97.988941272373907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294365285.21000004</v>
      </c>
      <c r="E135" s="104">
        <f t="shared" si="24"/>
        <v>291064957.94</v>
      </c>
      <c r="F135" s="93">
        <f t="shared" si="1"/>
        <v>98.878832717096515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17219902.16</v>
      </c>
      <c r="E138" s="247">
        <v>17219902.16</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277145383.05000001</v>
      </c>
      <c r="E141" s="247">
        <v>273845055.77999997</v>
      </c>
      <c r="F141" s="93">
        <f t="shared" si="1"/>
        <v>98.809171116733125</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7968.24</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7968.24</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30911597</v>
      </c>
      <c r="E145" s="247">
        <v>32917446.359999999</v>
      </c>
      <c r="F145" s="93">
        <f t="shared" si="1"/>
        <v>106.48898651208476</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129361507.29999995</v>
      </c>
      <c r="E146" s="104">
        <f t="shared" si="26"/>
        <v>132040901.87999994</v>
      </c>
      <c r="F146" s="93">
        <f t="shared" si="1"/>
        <v>102.07124564016267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400001534.12</v>
      </c>
      <c r="E148" s="247">
        <v>383953072.16000003</v>
      </c>
      <c r="F148" s="93">
        <f t="shared" si="1"/>
        <v>95.987899897607534</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412237.45</v>
      </c>
      <c r="E158" s="247">
        <v>339535.88</v>
      </c>
      <c r="F158" s="93">
        <f t="shared" si="1"/>
        <v>82.364152019667301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245552589.72999999</v>
      </c>
      <c r="E159" s="247">
        <v>246820602.75999999</v>
      </c>
      <c r="F159" s="93">
        <f t="shared" si="1"/>
        <v>100.51639163382242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439435.78</v>
      </c>
      <c r="E160" s="247">
        <v>413629.26</v>
      </c>
      <c r="F160" s="93">
        <f t="shared" si="1"/>
        <v>94.127351213867925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20851778.57</v>
      </c>
      <c r="E161" s="247">
        <v>25683446</v>
      </c>
      <c r="F161" s="93">
        <f t="shared" si="1"/>
        <v>123.17148829189777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537896068.35000002</v>
      </c>
      <c r="E163" s="247">
        <v>525169384.18000001</v>
      </c>
      <c r="F163" s="93">
        <f t="shared" si="1"/>
        <v>97.633988251849615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1491034.38</v>
      </c>
      <c r="E164" s="104">
        <f t="shared" si="28"/>
        <v>933397.10999999987</v>
      </c>
      <c r="F164" s="93">
        <f t="shared" si="1"/>
        <v>62.600643051570678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1647851.21</v>
      </c>
      <c r="E166" s="247">
        <v>1203289.6299999999</v>
      </c>
      <c r="F166" s="93">
        <f t="shared" si="1"/>
        <v>73.021740233452263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156816.82999999999</v>
      </c>
      <c r="E169" s="247">
        <v>269892.52</v>
      </c>
      <c r="F169" s="93">
        <f t="shared" si="1"/>
        <v>172.1068586834717</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521570031.81999999</v>
      </c>
      <c r="E170" s="104">
        <f t="shared" si="29"/>
        <v>618702740.71000004</v>
      </c>
      <c r="F170" s="93">
        <f t="shared" si="1"/>
        <v>118.62313840215452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521570031.81999999</v>
      </c>
      <c r="E173" s="247">
        <v>618702740.71000004</v>
      </c>
      <c r="F173" s="93">
        <f t="shared" si="1"/>
        <v>118.62313840215452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1044489794.9700001</v>
      </c>
      <c r="E175" s="104">
        <f t="shared" si="30"/>
        <v>1133652024.25</v>
      </c>
      <c r="F175" s="93">
        <f t="shared" si="1"/>
        <v>108.53643852811035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588207122.72000015</v>
      </c>
      <c r="E176" s="104">
        <f t="shared" si="31"/>
        <v>682810418.54999995</v>
      </c>
      <c r="F176" s="93">
        <f t="shared" si="1"/>
        <v>116.08333054393039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587402146.57000005</v>
      </c>
      <c r="E177" s="104">
        <f t="shared" si="32"/>
        <v>681369699.31999993</v>
      </c>
      <c r="F177" s="93">
        <f t="shared" si="1"/>
        <v>115.99714153220273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4200369.8600000003</v>
      </c>
      <c r="E178" s="247">
        <v>4879121.63</v>
      </c>
      <c r="F178" s="93">
        <f t="shared" si="1"/>
        <v>116.15933340689193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296332.75</v>
      </c>
      <c r="E179" s="247">
        <v>689609.91</v>
      </c>
      <c r="F179" s="93">
        <f t="shared" si="1"/>
        <v>232.71471344291172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175768.28</v>
      </c>
      <c r="E180" s="104">
        <f t="shared" si="33"/>
        <v>229604.88</v>
      </c>
      <c r="F180" s="93">
        <f t="shared" si="1"/>
        <v>130.62930353531365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175768.28</v>
      </c>
      <c r="E183" s="247">
        <v>229604.88</v>
      </c>
      <c r="F183" s="93">
        <f t="shared" si="1"/>
        <v>130.62930353531365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515262903.5</v>
      </c>
      <c r="E186" s="247">
        <v>611869871.10000002</v>
      </c>
      <c r="F186" s="93">
        <f t="shared" si="1"/>
        <v>118.74906323427959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67466772.180000007</v>
      </c>
      <c r="E188" s="247">
        <v>63701491.799999997</v>
      </c>
      <c r="F188" s="93">
        <f t="shared" si="1"/>
        <v>94.419059548373951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539.19000000000005</v>
      </c>
      <c r="E189" s="247">
        <v>11381.16</v>
      </c>
      <c r="F189" s="93">
        <f t="shared" si="1"/>
        <v>2110.7884048294659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804436.96</v>
      </c>
      <c r="E206" s="104">
        <f t="shared" si="37"/>
        <v>1429338.07</v>
      </c>
      <c r="F206" s="93">
        <f t="shared" si="1"/>
        <v>177.68179995111117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804436.96</v>
      </c>
      <c r="E207" s="104">
        <f t="shared" si="38"/>
        <v>1429338.07</v>
      </c>
      <c r="F207" s="93">
        <f t="shared" si="1"/>
        <v>177.68179995111117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804436.96</v>
      </c>
      <c r="E212" s="247">
        <v>1429338.07</v>
      </c>
      <c r="F212" s="93">
        <f t="shared" si="1"/>
        <v>177.68179995111117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456282672.25</v>
      </c>
      <c r="E237" s="104">
        <f t="shared" si="41"/>
        <v>450841605.70000005</v>
      </c>
      <c r="F237" s="93">
        <f t="shared" si="1"/>
        <v>98.807522862271057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371603057.97000003</v>
      </c>
      <c r="E238" s="104">
        <f t="shared" si="42"/>
        <v>359021466.85000002</v>
      </c>
      <c r="F238" s="93">
        <f t="shared" si="1"/>
        <v>96.614239078458894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392643748.81</v>
      </c>
      <c r="E239" s="104">
        <f t="shared" si="43"/>
        <v>382268456.47000003</v>
      </c>
      <c r="F239" s="93">
        <f t="shared" si="1"/>
        <v>97.357581173405976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392643718.75</v>
      </c>
      <c r="E240" s="247">
        <v>382260458.17000002</v>
      </c>
      <c r="F240" s="93">
        <f t="shared" si="1"/>
        <v>97.35555158935037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30.06</v>
      </c>
      <c r="E241" s="247">
        <v>7998.3</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21040690.84</v>
      </c>
      <c r="E242" s="104">
        <f t="shared" si="44"/>
        <v>23246989.620000001</v>
      </c>
      <c r="F242" s="93">
        <f t="shared" si="1"/>
        <v>110.48586663231444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21040690.84</v>
      </c>
      <c r="E243" s="247">
        <v>23246989.620000001</v>
      </c>
      <c r="F243" s="93">
        <f t="shared" si="1"/>
        <v>110.48586663231444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17294812.25</v>
      </c>
      <c r="E245" s="104">
        <f t="shared" si="45"/>
        <v>21204664.549999997</v>
      </c>
      <c r="F245" s="93">
        <f t="shared" si="1"/>
        <v>122.60708149636027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42916304.149999999</v>
      </c>
      <c r="E246" s="104">
        <f t="shared" si="46"/>
        <v>46376090.159999996</v>
      </c>
      <c r="F246" s="93">
        <f t="shared" si="1"/>
        <v>108.06170540200162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42916304.149999999</v>
      </c>
      <c r="E247" s="247">
        <v>46376090.159999996</v>
      </c>
      <c r="F247" s="93">
        <f t="shared" si="1"/>
        <v>108.06170540200162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25621491.899999999</v>
      </c>
      <c r="E250" s="104">
        <f t="shared" si="47"/>
        <v>25171425.609999999</v>
      </c>
      <c r="F250" s="93">
        <f t="shared" si="1"/>
        <v>98.243403265677912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9206026.6999999993</v>
      </c>
      <c r="E252" s="247">
        <v>9380861.5299999993</v>
      </c>
      <c r="F252" s="93">
        <f t="shared" si="1"/>
        <v>101.89913450935353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16415465.199999999</v>
      </c>
      <c r="E253" s="247">
        <v>15790564.08</v>
      </c>
      <c r="F253" s="93">
        <f t="shared" si="1"/>
        <v>96.193217113335308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65893767.649999999</v>
      </c>
      <c r="E255" s="247">
        <v>69682777.189999998</v>
      </c>
      <c r="F255" s="93">
        <f t="shared" si="1"/>
        <v>105.75017892454659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1491034.38</v>
      </c>
      <c r="E256" s="247">
        <v>932697.11</v>
      </c>
      <c r="F256" s="93">
        <f t="shared" si="1"/>
        <v>62.55369577728986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2275161064.3099999</v>
      </c>
      <c r="E259" s="104">
        <f t="shared" si="49"/>
        <v>2276561221.27</v>
      </c>
      <c r="F259" s="93">
        <f t="shared" si="1"/>
        <v>100.06154100392996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2275161064.3099999</v>
      </c>
      <c r="E260" s="248">
        <v>2276561221.27</v>
      </c>
      <c r="F260" s="97">
        <f t="shared" si="1"/>
        <v>100.06154100392996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2633678.87</v>
      </c>
      <c r="E262" s="247">
        <v>2633678.9</v>
      </c>
      <c r="F262" s="93">
        <f t="shared" ref="F262:F322" si="50">IF(D262&gt;0,IF(E262/D262&gt;=100,"&gt;&gt;100",E262/D262*100),"-")</f>
        <v>100.00000113909103</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640827175.48000002</v>
      </c>
      <c r="E264" s="247">
        <v>626584683.55999994</v>
      </c>
      <c r="F264" s="93">
        <f t="shared" si="50"/>
        <v>97.777483155371499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26430400.170000002</v>
      </c>
      <c r="E265" s="247">
        <v>30625602.5</v>
      </c>
      <c r="F265" s="93">
        <f t="shared" si="50"/>
        <v>115.87264022873853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180567.79</v>
      </c>
      <c r="E266" s="247">
        <v>334455.46000000002</v>
      </c>
      <c r="F266" s="93">
        <f t="shared" si="50"/>
        <v>185.22431935396673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1467283.42</v>
      </c>
      <c r="E267" s="247">
        <v>868834.17</v>
      </c>
      <c r="F267" s="93">
        <f t="shared" si="50"/>
        <v>59.213793201588828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777408.22</v>
      </c>
      <c r="E268" s="247">
        <v>869264.65</v>
      </c>
      <c r="F268" s="93">
        <f t="shared" si="50"/>
        <v>111.81572662043631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15104.09</v>
      </c>
      <c r="E269" s="247">
        <v>22700.98</v>
      </c>
      <c r="F269" s="93">
        <f t="shared" si="50"/>
        <v>150.29690633464182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343.91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20851778.57</v>
      </c>
      <c r="E286" s="247">
        <v>25683446</v>
      </c>
      <c r="F286" s="93">
        <f t="shared" si="50"/>
        <v>123.17148829189777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5184.04</v>
      </c>
      <c r="E287" s="247">
        <v>78600.479999999996</v>
      </c>
      <c r="F287" s="93">
        <f t="shared" si="50"/>
        <v>1516.2012638791366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587396962.52999997</v>
      </c>
      <c r="E288" s="247">
        <v>681291098.84000003</v>
      </c>
      <c r="F288" s="93">
        <f t="shared" si="50"/>
        <v>115.98478410674528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250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539.19000000000005</v>
      </c>
      <c r="E290" s="247">
        <v>11131.16</v>
      </c>
      <c r="F290" s="93">
        <f t="shared" si="50"/>
        <v>2064.4225597655741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804436.96</v>
      </c>
      <c r="E294" s="247">
        <v>1429338.07</v>
      </c>
      <c r="F294" s="93">
        <f t="shared" si="50"/>
        <v>177.68179995111117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491021.77</v>
      </c>
      <c r="E296" s="247">
        <v>470693</v>
      </c>
      <c r="F296" s="93">
        <f t="shared" si="50"/>
        <v>95.859904541503312</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3341076.49</v>
      </c>
      <c r="E297" s="247">
        <v>3815200.62</v>
      </c>
      <c r="F297" s="93">
        <f t="shared" si="50"/>
        <v>114.19075951775051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20236253.899999999</v>
      </c>
      <c r="E298" s="247">
        <v>21817913.18</v>
      </c>
      <c r="F298" s="93">
        <f t="shared" si="50"/>
        <v>107.81596874508479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775421.34</v>
      </c>
      <c r="E302" s="247">
        <v>867280.94</v>
      </c>
      <c r="F302" s="93">
        <f t="shared" si="50"/>
        <v>111.84641113952318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804436.96</v>
      </c>
      <c r="E309" s="247">
        <v>1429338.07</v>
      </c>
      <c r="F309" s="93">
        <f t="shared" si="50"/>
        <v>177.68179995111117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2" workbookViewId="0">
      <selection activeCell="L137" sqref="L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6475785579.4099998</v>
      </c>
      <c r="E129" s="81">
        <f t="shared" si="26"/>
        <v>7472874811.8100004</v>
      </c>
      <c r="F129" s="63">
        <f t="shared" si="1"/>
        <v>115.39719343966981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1178892891.2</v>
      </c>
      <c r="E130" s="81">
        <f t="shared" si="27"/>
        <v>1332101494.48</v>
      </c>
      <c r="F130" s="63">
        <f t="shared" si="1"/>
        <v>112.9959731222103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1178892891.2</v>
      </c>
      <c r="E132" s="249">
        <v>1332101494.48</v>
      </c>
      <c r="F132" s="63">
        <f t="shared" si="1"/>
        <v>112.9959731222103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4303926927.25</v>
      </c>
      <c r="E133" s="249">
        <v>4935086353.1199999</v>
      </c>
      <c r="F133" s="63">
        <f t="shared" si="1"/>
        <v>114.66473377774749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740503676.32000005</v>
      </c>
      <c r="E134" s="249">
        <v>950008921.45000005</v>
      </c>
      <c r="F134" s="63">
        <f t="shared" si="1"/>
        <v>128.29226266251038</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172873834.44</v>
      </c>
      <c r="E135" s="249">
        <v>164686572.65000001</v>
      </c>
      <c r="F135" s="63">
        <f t="shared" si="1"/>
        <v>95.264024878882651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7952510.6799999997</v>
      </c>
      <c r="E138" s="249">
        <v>9936358.4199999999</v>
      </c>
      <c r="F138" s="63">
        <f t="shared" si="1"/>
        <v>124.94618139890383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71635739.519999996</v>
      </c>
      <c r="E140" s="249">
        <v>81055111.689999998</v>
      </c>
      <c r="F140" s="63">
        <f t="shared" si="1"/>
        <v>113.14898433814619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6475785579.4099998</v>
      </c>
      <c r="E141" s="106">
        <f t="shared" si="28"/>
        <v>7472874811.8100004</v>
      </c>
      <c r="F141" s="82">
        <f t="shared" si="1"/>
        <v>115.39719343966981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zoomScale="120" zoomScaleNormal="120" workbookViewId="0">
      <selection activeCell="D37" sqref="D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7968.24</v>
      </c>
      <c r="E5" s="107">
        <f t="shared" si="0"/>
        <v>4025861.4899999998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3160.38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3160.38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3160.38</v>
      </c>
      <c r="F9" s="37"/>
      <c r="G9" s="37"/>
      <c r="H9" s="37"/>
      <c r="I9" s="37"/>
      <c r="J9" s="37"/>
      <c r="K9" s="37"/>
      <c r="L9" s="37"/>
      <c r="M9" s="37"/>
      <c r="N9" s="37"/>
      <c r="O9" s="37"/>
      <c r="P9" s="37"/>
      <c r="Q9" s="37"/>
      <c r="R9" s="37"/>
      <c r="S9" s="37"/>
      <c r="T9" s="37"/>
      <c r="U9" s="37"/>
      <c r="V9" s="37"/>
    </row>
    <row r="10" spans="1:25" ht="13.5" customHeight="1" x14ac:dyDescent="0.2">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7968.24</v>
      </c>
      <c r="E22" s="108">
        <f t="shared" si="3"/>
        <v>4022701.11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3905721.82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6725.76</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3898996.06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7968.24</v>
      </c>
      <c r="E30" s="108">
        <f>SUM(E31:E37)</f>
        <v>116979.29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7968.24</v>
      </c>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116979.29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zoomScale="120" zoomScaleNormal="12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588207122.82000005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7600401253.6800013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573569.96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7593454742.5400009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57944635.200000003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18373873.25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2453273.5499999998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7499112474.0100002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445.85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15570040.68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5235490.26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1137450.92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1137450.92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7505797957.9500008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576332.30000000005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7499484427.5500002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57262711.390000001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17981005.789999999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2399436.9500000002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7402505506.4099998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445.85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19335321.16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5224648.29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512549.81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512549.81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682810418.55000019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78850.48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78600.479999999996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78578.559999999998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78578.559999999998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21.92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21.92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250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250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682731568.07000005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6093389.3300000001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675197709.50999999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11131.16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1429338.07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41</v>
      </c>
      <c r="J3" s="130" t="str">
        <f>RefStr!H7</f>
        <v>DA</v>
      </c>
      <c r="K3" s="128" t="str">
        <f>RefStr!H9</f>
        <v>DA</v>
      </c>
      <c r="L3" s="128" t="str">
        <f>RefStr!H10</f>
        <v>DA</v>
      </c>
      <c r="M3" s="128" t="str">
        <f>RefStr!H8</f>
        <v>DA</v>
      </c>
      <c r="N3" s="128" t="str">
        <f>RefStr!H11</f>
        <v>DA</v>
      </c>
      <c r="O3" s="131">
        <f>RefStr!C6</f>
        <v>23911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Veronika Rebernišak</cp:lastModifiedBy>
  <cp:lastPrinted>2024-02-14T09:13:53Z</cp:lastPrinted>
  <dcterms:created xsi:type="dcterms:W3CDTF">2022-04-01T05:14:30Z</dcterms:created>
  <dcterms:modified xsi:type="dcterms:W3CDTF">2024-03-01T15:07:32Z</dcterms:modified>
</cp:coreProperties>
</file>